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715"/>
  <workbookPr/>
  <mc:AlternateContent xmlns:mc="http://schemas.openxmlformats.org/markup-compatibility/2006">
    <mc:Choice Requires="x15">
      <x15ac:absPath xmlns:x15ac="http://schemas.microsoft.com/office/spreadsheetml/2010/11/ac" url="/Users/Bryan/Downloads/"/>
    </mc:Choice>
  </mc:AlternateContent>
  <workbookProtection lockStructure="1"/>
  <bookViews>
    <workbookView xWindow="120" yWindow="440" windowWidth="24240" windowHeight="12080" tabRatio="694"/>
  </bookViews>
  <sheets>
    <sheet name="Summary" sheetId="10" r:id="rId1"/>
    <sheet name="Sidewalks" sheetId="1" r:id="rId2"/>
    <sheet name="Multi-Use Paths" sheetId="19" r:id="rId3"/>
    <sheet name="Bike Lanes" sheetId="20" r:id="rId4"/>
    <sheet name="SidewalkCalcs" sheetId="5" r:id="rId5"/>
    <sheet name="MultiUsePathCalcs" sheetId="6" r:id="rId6"/>
    <sheet name="BikeLanes Calcs" sheetId="7" r:id="rId7"/>
    <sheet name="National Design Guides" sheetId="16" r:id="rId8"/>
    <sheet name="On-Street Bicycle Facilities" sheetId="13" r:id="rId9"/>
    <sheet name="Shared Use Path" sheetId="14" r:id="rId10"/>
    <sheet name="Pedestrian Facility Design" sheetId="15" r:id="rId11"/>
    <sheet name="State&amp;Local Resources" sheetId="17" r:id="rId12"/>
  </sheets>
  <definedNames>
    <definedName name="_xlnm.Print_Area" localSheetId="8">'On-Street Bicycle Facilities'!$A$2:$N$52</definedName>
    <definedName name="_xlnm.Print_Area" localSheetId="10">'Pedestrian Facility Design'!$A$2:$N$82</definedName>
    <definedName name="_xlnm.Print_Area" localSheetId="9">'Shared Use Path'!$A$2:$N$63</definedName>
    <definedName name="_xlnm.Print_Titles" localSheetId="8">'On-Street Bicycle Facilities'!$A:$C</definedName>
    <definedName name="_xlnm.Print_Titles" localSheetId="10">'Pedestrian Facility Design'!$2:$5</definedName>
    <definedName name="_xlnm.Print_Titles" localSheetId="9">'Shared Use Path'!$A:$C</definedName>
    <definedName name="Z_10667E97_BA4E_43D5_B496_74369C7D9059_.wvu.PrintArea" localSheetId="8" hidden="1">'On-Street Bicycle Facilities'!$A$2:$N$52</definedName>
    <definedName name="Z_10667E97_BA4E_43D5_B496_74369C7D9059_.wvu.PrintArea" localSheetId="10" hidden="1">'Pedestrian Facility Design'!$A$2:$N$70</definedName>
    <definedName name="Z_10667E97_BA4E_43D5_B496_74369C7D9059_.wvu.PrintArea" localSheetId="9" hidden="1">'Shared Use Path'!$A$2:$N$63</definedName>
    <definedName name="Z_BFAFA0CD_1E82_45E1_A96C_8C6A1EB7C4C6_.wvu.PrintArea" localSheetId="8" hidden="1">'On-Street Bicycle Facilities'!$A$2:$N$52</definedName>
    <definedName name="Z_BFAFA0CD_1E82_45E1_A96C_8C6A1EB7C4C6_.wvu.PrintArea" localSheetId="10" hidden="1">'Pedestrian Facility Design'!$A$2:$N$70</definedName>
    <definedName name="Z_BFAFA0CD_1E82_45E1_A96C_8C6A1EB7C4C6_.wvu.PrintArea" localSheetId="9" hidden="1">'Shared Use Path'!$A$2:$N$63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9" i="20" l="1"/>
  <c r="C13" i="20"/>
  <c r="C9" i="19"/>
  <c r="C28" i="19"/>
  <c r="C25" i="19"/>
  <c r="C28" i="1"/>
  <c r="C25" i="1"/>
  <c r="C9" i="1"/>
  <c r="B4" i="7"/>
  <c r="B3" i="7"/>
  <c r="B13" i="7"/>
  <c r="B5" i="7"/>
  <c r="B22" i="6"/>
  <c r="B24" i="6"/>
  <c r="B23" i="6"/>
  <c r="E4" i="6"/>
  <c r="E3" i="6"/>
  <c r="B24" i="5"/>
  <c r="B23" i="5"/>
  <c r="E3" i="5"/>
  <c r="F30" i="6"/>
  <c r="B21" i="6"/>
  <c r="B20" i="6"/>
  <c r="B18" i="6"/>
  <c r="B17" i="6"/>
  <c r="B13" i="6"/>
  <c r="B12" i="6"/>
  <c r="B11" i="6"/>
  <c r="B10" i="6"/>
  <c r="B8" i="6"/>
  <c r="B7" i="6"/>
  <c r="E3" i="7"/>
  <c r="B5" i="6"/>
  <c r="B4" i="6"/>
  <c r="F4" i="6"/>
  <c r="B3" i="6"/>
  <c r="F3" i="6"/>
  <c r="B19" i="6"/>
  <c r="B6" i="6"/>
  <c r="B25" i="6"/>
  <c r="F25" i="6"/>
  <c r="F30" i="5"/>
  <c r="B8" i="7"/>
  <c r="B7" i="7"/>
  <c r="F32" i="7"/>
  <c r="B11" i="7"/>
  <c r="B12" i="7"/>
  <c r="B10" i="7"/>
  <c r="E12" i="7"/>
  <c r="E11" i="7"/>
  <c r="E10" i="7"/>
  <c r="E12" i="6"/>
  <c r="E11" i="6"/>
  <c r="E10" i="6"/>
  <c r="B15" i="6"/>
  <c r="B14" i="6"/>
  <c r="B12" i="5"/>
  <c r="B11" i="5"/>
  <c r="B10" i="5"/>
  <c r="E10" i="5"/>
  <c r="E11" i="5"/>
  <c r="E12" i="5"/>
  <c r="F24" i="5"/>
  <c r="B21" i="5"/>
  <c r="F21" i="5"/>
  <c r="B20" i="5"/>
  <c r="B16" i="6"/>
  <c r="B18" i="5"/>
  <c r="B17" i="5"/>
  <c r="B3" i="5"/>
  <c r="F3" i="5"/>
  <c r="F14" i="6"/>
  <c r="F15" i="6"/>
  <c r="B22" i="5"/>
  <c r="B23" i="7"/>
  <c r="F3" i="7"/>
  <c r="F4" i="7"/>
  <c r="F5" i="7"/>
  <c r="B6" i="7"/>
  <c r="F6" i="7"/>
  <c r="B19" i="5"/>
  <c r="F19" i="5"/>
  <c r="B25" i="5"/>
  <c r="F25" i="5"/>
  <c r="B5" i="5"/>
  <c r="B6" i="5"/>
  <c r="F6" i="5"/>
  <c r="F13" i="6"/>
  <c r="F16" i="6"/>
  <c r="F12" i="7"/>
  <c r="F10" i="7"/>
  <c r="F8" i="7"/>
  <c r="F7" i="7"/>
  <c r="E9" i="5"/>
  <c r="F20" i="6"/>
  <c r="F19" i="6"/>
  <c r="F18" i="6"/>
  <c r="F21" i="6"/>
  <c r="F12" i="6"/>
  <c r="F10" i="6"/>
  <c r="F8" i="6"/>
  <c r="F7" i="6"/>
  <c r="F6" i="6"/>
  <c r="F5" i="6"/>
  <c r="F18" i="5"/>
  <c r="F9" i="5"/>
  <c r="F23" i="5"/>
  <c r="F17" i="5"/>
  <c r="F20" i="5"/>
  <c r="B13" i="5"/>
  <c r="F13" i="7"/>
  <c r="F16" i="7"/>
  <c r="F14" i="7"/>
  <c r="F15" i="7"/>
  <c r="B15" i="5"/>
  <c r="B16" i="5"/>
  <c r="F16" i="5"/>
  <c r="B14" i="5"/>
  <c r="F11" i="7"/>
  <c r="F11" i="6"/>
  <c r="F17" i="6"/>
  <c r="F23" i="7"/>
  <c r="F24" i="6"/>
  <c r="F22" i="6"/>
  <c r="F23" i="6"/>
  <c r="F28" i="7"/>
  <c r="F30" i="7"/>
  <c r="F22" i="5"/>
  <c r="F26" i="6"/>
  <c r="F28" i="6"/>
  <c r="F14" i="5"/>
  <c r="F12" i="5"/>
  <c r="F11" i="5"/>
  <c r="F10" i="5"/>
  <c r="B8" i="5"/>
  <c r="F8" i="5"/>
  <c r="B7" i="5"/>
  <c r="F7" i="5"/>
  <c r="F5" i="5"/>
  <c r="F15" i="5"/>
  <c r="F13" i="5"/>
  <c r="E14" i="10"/>
  <c r="D14" i="10"/>
  <c r="E15" i="10"/>
  <c r="D15" i="10"/>
  <c r="F34" i="7"/>
  <c r="D4" i="20"/>
  <c r="D3" i="20"/>
  <c r="F32" i="6"/>
  <c r="D4" i="19"/>
  <c r="D3" i="19"/>
  <c r="F26" i="5"/>
  <c r="F28" i="5"/>
  <c r="E13" i="10"/>
  <c r="E16" i="10"/>
  <c r="D13" i="10"/>
  <c r="D16" i="10"/>
  <c r="D4" i="1"/>
  <c r="D3" i="1"/>
  <c r="F32" i="5"/>
</calcChain>
</file>

<file path=xl/sharedStrings.xml><?xml version="1.0" encoding="utf-8"?>
<sst xmlns="http://schemas.openxmlformats.org/spreadsheetml/2006/main" count="1546" uniqueCount="938">
  <si>
    <t>Number</t>
  </si>
  <si>
    <t>Question</t>
  </si>
  <si>
    <t>Answer</t>
  </si>
  <si>
    <t>Units</t>
  </si>
  <si>
    <t>Notes</t>
  </si>
  <si>
    <t>Will the facility require the project to add curb and gutter that is not included in the base project?</t>
  </si>
  <si>
    <t>Yes/No</t>
  </si>
  <si>
    <t>large trees</t>
  </si>
  <si>
    <t>small trees</t>
  </si>
  <si>
    <t>Does the roadway have any bridges?</t>
  </si>
  <si>
    <t>bridges</t>
  </si>
  <si>
    <t>driveways</t>
  </si>
  <si>
    <t>If so, are these utilities currently located within the public right-of-way?</t>
  </si>
  <si>
    <t>If not, then report that there would likely be extra utility relocation costs not calculated with this tool.</t>
  </si>
  <si>
    <t>Excavation</t>
  </si>
  <si>
    <t>Quantity</t>
  </si>
  <si>
    <t>ODOT Code</t>
  </si>
  <si>
    <t>ODOT Unit Price (look up)</t>
  </si>
  <si>
    <t>Cost Estimate</t>
  </si>
  <si>
    <t>Excavation = sidewalk width plus buffer width plus 2 feet on outside at depth of 1.5 ft</t>
  </si>
  <si>
    <t>CY</t>
  </si>
  <si>
    <t>Concrete</t>
  </si>
  <si>
    <t>Calculation Assumptions</t>
  </si>
  <si>
    <t>SF</t>
  </si>
  <si>
    <t>Large Tree Removal</t>
  </si>
  <si>
    <t>Small Tree removal</t>
  </si>
  <si>
    <t>LF</t>
  </si>
  <si>
    <t>Bridge surface area</t>
  </si>
  <si>
    <t>number</t>
  </si>
  <si>
    <t>width of sidewalk plus extra foot on each side</t>
  </si>
  <si>
    <t>Aggregate Base</t>
  </si>
  <si>
    <t>Aggregate base = sidewalk area at 8 inch depth</t>
  </si>
  <si>
    <t>Curb ramps</t>
  </si>
  <si>
    <t>Pedestrian signal heads</t>
  </si>
  <si>
    <t>Utility message</t>
  </si>
  <si>
    <t>if yes say, there will likely be additional cost to relocate utilities that can not be estimated with this tool. Otherwise no message</t>
  </si>
  <si>
    <t>Complete Message</t>
  </si>
  <si>
    <t>Total of above</t>
  </si>
  <si>
    <t>Contingency-Misc %</t>
  </si>
  <si>
    <t>Curb &amp; Gutter message</t>
  </si>
  <si>
    <t>Clearing &amp; grubbing</t>
  </si>
  <si>
    <t xml:space="preserve">201E11000    </t>
  </si>
  <si>
    <t>Mi</t>
  </si>
  <si>
    <t>Pavement removal</t>
  </si>
  <si>
    <t>Sq.Yd.</t>
  </si>
  <si>
    <t>203E10000</t>
  </si>
  <si>
    <t>304E20000</t>
  </si>
  <si>
    <t>608E13000</t>
  </si>
  <si>
    <t>511E47010</t>
  </si>
  <si>
    <t>511E47011</t>
  </si>
  <si>
    <t>511E47012</t>
  </si>
  <si>
    <t>Pedestrian push button</t>
  </si>
  <si>
    <t>632E26000</t>
  </si>
  <si>
    <t xml:space="preserve">632E20730    </t>
  </si>
  <si>
    <t xml:space="preserve">608E49000    </t>
  </si>
  <si>
    <t>608E53020</t>
  </si>
  <si>
    <t>Detectable Warning pads</t>
  </si>
  <si>
    <t>Bridge aesthetics</t>
  </si>
  <si>
    <t>Bridge painting</t>
  </si>
  <si>
    <t>Bridge railings</t>
  </si>
  <si>
    <t>New Bridge conceptual cost</t>
  </si>
  <si>
    <t xml:space="preserve">201E21800    </t>
  </si>
  <si>
    <t xml:space="preserve">201E24800    </t>
  </si>
  <si>
    <t>Will the proposed sidewalk require utilities to be moved that would otherwise not be moved?</t>
  </si>
  <si>
    <t>#</t>
  </si>
  <si>
    <t>Dimensions</t>
  </si>
  <si>
    <t>Clearing</t>
  </si>
  <si>
    <t>Structures</t>
  </si>
  <si>
    <t>Crossings &amp; Bus Stops</t>
  </si>
  <si>
    <t>Other Considerations</t>
  </si>
  <si>
    <t>If known, exclude lengths of crosswalks, existing sidewalks that will not be replaced, and other segments not requiring sidewalk construction.</t>
  </si>
  <si>
    <t>intersections</t>
  </si>
  <si>
    <t>miles</t>
  </si>
  <si>
    <t>feet</t>
  </si>
  <si>
    <t>crosswalks</t>
  </si>
  <si>
    <t>pads</t>
  </si>
  <si>
    <t>Does the roadway have any culverts that will need to be modified or replaced to construct sidewalks?</t>
  </si>
  <si>
    <t>In absence of a determination, enter the number of bus stops within the project.  This assumes that adding sidewalks will require the addition to the base project of a passenger pads at each bus stop.  See references for more information.</t>
  </si>
  <si>
    <r>
      <t xml:space="preserve">How many 4-way intersections will be </t>
    </r>
    <r>
      <rPr>
        <u/>
        <sz val="11"/>
        <color theme="1"/>
        <rFont val="Franklin Gothic Medium"/>
        <family val="2"/>
      </rPr>
      <t>signalized?</t>
    </r>
  </si>
  <si>
    <r>
      <t xml:space="preserve">How many 4-way intersections will be </t>
    </r>
    <r>
      <rPr>
        <u/>
        <sz val="11"/>
        <color theme="1"/>
        <rFont val="Franklin Gothic Medium"/>
        <family val="2"/>
      </rPr>
      <t>unsignalized?</t>
    </r>
  </si>
  <si>
    <t>Will sidewalk construction require additional tree removal?</t>
  </si>
  <si>
    <r>
      <t xml:space="preserve">If so, how many of those are </t>
    </r>
    <r>
      <rPr>
        <u/>
        <sz val="11"/>
        <color theme="1"/>
        <rFont val="Franklin Gothic Medium"/>
        <family val="2"/>
      </rPr>
      <t>large</t>
    </r>
    <r>
      <rPr>
        <sz val="11"/>
        <color theme="1"/>
        <rFont val="Franklin Gothic Book"/>
        <family val="2"/>
      </rPr>
      <t xml:space="preserve"> trees?</t>
    </r>
  </si>
  <si>
    <r>
      <t xml:space="preserve">If so, how many of those are </t>
    </r>
    <r>
      <rPr>
        <u/>
        <sz val="11"/>
        <color theme="1"/>
        <rFont val="Franklin Gothic Medium"/>
        <family val="2"/>
      </rPr>
      <t>small</t>
    </r>
    <r>
      <rPr>
        <sz val="11"/>
        <color theme="1"/>
        <rFont val="Franklin Gothic Book"/>
        <family val="2"/>
      </rPr>
      <t xml:space="preserve"> trees?</t>
    </r>
  </si>
  <si>
    <t>If so, how many bridges?</t>
  </si>
  <si>
    <t>If so, what is the total (combined) length, or span, of the bridges?</t>
  </si>
  <si>
    <t>Will multi-use path construction require additional tree removal?</t>
  </si>
  <si>
    <t>Does the roadway have any culverts that will need to be modified or replaced to construct multi-use paths?</t>
  </si>
  <si>
    <t>Will the proposed multi-use path require utilities to be moved that would otherwise not be moved?</t>
  </si>
  <si>
    <t>Will bike lane construction require additional tree removal?</t>
  </si>
  <si>
    <t>Does the roadway have any culverts that will need to be modified or replaced to construct bike lanes?</t>
  </si>
  <si>
    <t>Will the proposed bike lane require utilities to be moved that would otherwise not be moved?</t>
  </si>
  <si>
    <t xml:space="preserve">8 per 4 way signalized inetrsection, 6 per T signalized intersection </t>
  </si>
  <si>
    <t>644E00600</t>
  </si>
  <si>
    <t>FT</t>
  </si>
  <si>
    <t>cross walk across all legs of signalized intersections</t>
  </si>
  <si>
    <t>cross walk across all legs of unsignalized intersections</t>
  </si>
  <si>
    <t>Driveway concrete base</t>
  </si>
  <si>
    <t>Driveway concrete surface</t>
  </si>
  <si>
    <t>301E48000</t>
  </si>
  <si>
    <t>448E48020</t>
  </si>
  <si>
    <t>10' x 8' x 2'' concrete surface for each driveway</t>
  </si>
  <si>
    <t>10' x 8' x 6'' concrete base for each driveway</t>
  </si>
  <si>
    <t>Urban area needs lesser clearing than suburban, a factor of 0.5 applied</t>
  </si>
  <si>
    <t>Small Culvert</t>
  </si>
  <si>
    <t>Meduim Culvert</t>
  </si>
  <si>
    <t>Large Culvert</t>
  </si>
  <si>
    <t>$1452.72/CY (CY=L*W*B), L=7', W=0.5', B= 3' to 10' for medium culvert</t>
  </si>
  <si>
    <t>$1452.72/CY (CY=L*W*B), L=7', W=0.5', B= 3' for small culvert (L=sidewalk width+buffer)</t>
  </si>
  <si>
    <t>Crosswalks High</t>
  </si>
  <si>
    <t>Crosswalks low</t>
  </si>
  <si>
    <t>8 per 4-way intersection. 6 per T-intersection. Plus Bus stop area pads.</t>
  </si>
  <si>
    <t>Low=0.95, Medium=1.0, High=1.05</t>
  </si>
  <si>
    <t xml:space="preserve">Sidewalk SF </t>
  </si>
  <si>
    <t>$1452.72/CY (CY=L*W*B), L=15', W=0.5', B= 3' to 10' for medium culvert</t>
  </si>
  <si>
    <t>Excavation = path width plus buffer width plus 2 feet on outside at depth of 1.5 ft</t>
  </si>
  <si>
    <t>Low=0.925, Medium=1.0, High=1.075</t>
  </si>
  <si>
    <t>Excavation = width plus buffer width at depth of 1.5 ft</t>
  </si>
  <si>
    <t>$1452.72/CY (CY=L*W*B), L=7', W=0.5', B= 3' for small culvert (L=width+buffer)</t>
  </si>
  <si>
    <t>$1452.72/CY (CY=L*W*B), L=7', W=0.5', B&gt; 10' for large culvert</t>
  </si>
  <si>
    <t>$1452.72/CY (CY=L*W*B), L=15', W=0.5', B= 3' for small culvert (L=path width+buffer)</t>
  </si>
  <si>
    <t>$1452.72/CY (CY=L*W*B), L=15', W=0.5', B&gt; 10' for large culvert</t>
  </si>
  <si>
    <t>Painting/striping</t>
  </si>
  <si>
    <t>conceptual cost estimate per line striping</t>
  </si>
  <si>
    <t>CURB AND GUTTER - Concrete</t>
  </si>
  <si>
    <t>609E12000</t>
  </si>
  <si>
    <t>CURB AND GUTTER</t>
  </si>
  <si>
    <t>This is a calculation that is shown for you to check your entries in #1 and #2.</t>
  </si>
  <si>
    <t>This is a calculation that is shown for you to check your entries in #17 and #18.</t>
  </si>
  <si>
    <t>These intersections will have a traffic signal when the project is complete.</t>
  </si>
  <si>
    <t>These intersections will NOT have a traffic signal when the project is complete.</t>
  </si>
  <si>
    <r>
      <t xml:space="preserve">How many 3-way or "T" intersections will be </t>
    </r>
    <r>
      <rPr>
        <u/>
        <sz val="11"/>
        <color theme="1"/>
        <rFont val="Franklin Gothic Medium"/>
        <family val="2"/>
      </rPr>
      <t>signalized?</t>
    </r>
  </si>
  <si>
    <r>
      <t xml:space="preserve">How many 3-way or "T" intersections will be </t>
    </r>
    <r>
      <rPr>
        <u/>
        <sz val="11"/>
        <color theme="1"/>
        <rFont val="Franklin Gothic Medium"/>
        <family val="2"/>
      </rPr>
      <t>unsignalized?</t>
    </r>
  </si>
  <si>
    <t>Number of 4-way intersections. Also Include intersections with 5 or more legs.</t>
  </si>
  <si>
    <r>
      <t xml:space="preserve">Length of roadway with sidewalk to be constructed on </t>
    </r>
    <r>
      <rPr>
        <u/>
        <sz val="11"/>
        <color theme="1"/>
        <rFont val="Franklin Gothic Medium"/>
        <family val="2"/>
      </rPr>
      <t>only one side</t>
    </r>
    <r>
      <rPr>
        <sz val="11"/>
        <color theme="1"/>
        <rFont val="Franklin Gothic Book"/>
        <family val="2"/>
      </rPr>
      <t xml:space="preserve"> of roadway.</t>
    </r>
  </si>
  <si>
    <r>
      <t xml:space="preserve">Length of roadway with sidewalk to be constructed on </t>
    </r>
    <r>
      <rPr>
        <u/>
        <sz val="11"/>
        <color theme="1"/>
        <rFont val="Franklin Gothic Medium"/>
        <family val="2"/>
      </rPr>
      <t>both sides</t>
    </r>
    <r>
      <rPr>
        <sz val="11"/>
        <color theme="1"/>
        <rFont val="Franklin Gothic Book"/>
        <family val="2"/>
      </rPr>
      <t xml:space="preserve"> of roadway.</t>
    </r>
  </si>
  <si>
    <t>Total length of sidewalk to be constructed.</t>
  </si>
  <si>
    <t>Number of  3-way or "T" intersections.</t>
  </si>
  <si>
    <t>Number of driveways the sidewalk would cross.</t>
  </si>
  <si>
    <t>Number of additional passenger pads for bus stops.</t>
  </si>
  <si>
    <t>For example, a 50-ft long bridge and a 100-ft long bridge would be 150 ft.</t>
  </si>
  <si>
    <t>These are trees that would not be removed for the base project.</t>
  </si>
  <si>
    <t>Trees less than 75 ft tall.</t>
  </si>
  <si>
    <t>Trees that are 75 ft tall or taller.</t>
  </si>
  <si>
    <t>Include any driveways that will NOT have curb ramps or any drives intersecting the project not considered intersections for #16 and #19.</t>
  </si>
  <si>
    <t>Number of crosswalks NOT located at intersections included above.</t>
  </si>
  <si>
    <t>Mid-block crossings, for example.</t>
  </si>
  <si>
    <t>On-Street Bicycle Facility Design Treatments</t>
  </si>
  <si>
    <t>Note: Page numbers refer to printed version of design guideline.</t>
  </si>
  <si>
    <t xml:space="preserve"> 5/14/15</t>
  </si>
  <si>
    <t>Roadside Design Guide
(2011)</t>
  </si>
  <si>
    <t>A Policy on Geometric
Design of Highways and
Streets
(2011)</t>
  </si>
  <si>
    <t>Guide for the
Development of 
Bicycle Facilities
(2012)</t>
  </si>
  <si>
    <t>Guide for the Planning,
Design, and Operation of
Pedestrian Facilities
(2004)</t>
  </si>
  <si>
    <t>Manual on Uniform Traffic
Control Devices
(2012)</t>
  </si>
  <si>
    <t>Designing Walkable
Urban Thoroughfares
(2010)</t>
  </si>
  <si>
    <t>Recommended Design Guidelines to
Accommodate Pedestrians and
Bicycles at
Interchanges
(2014)</t>
  </si>
  <si>
    <t>Traffic Control Devices
Handbook
(2013)</t>
  </si>
  <si>
    <t>Urban Bikeway 
Design Guide
(2014)</t>
  </si>
  <si>
    <t>Urban Street
Design Guide 
(2013)</t>
  </si>
  <si>
    <t>Draft Guidelines:
PROWAG, Shared Use
Path Guidelines
(as of 2014)</t>
  </si>
  <si>
    <t>AASHTO</t>
  </si>
  <si>
    <t>FHWA</t>
  </si>
  <si>
    <t>ITE/CNU</t>
  </si>
  <si>
    <t>ITE</t>
  </si>
  <si>
    <t>NACTO</t>
  </si>
  <si>
    <t>US Access Board</t>
  </si>
  <si>
    <t>A.   Bicycle Facility Selection</t>
  </si>
  <si>
    <t>A1</t>
  </si>
  <si>
    <t>Guidance of appropriate use/ typical application of bicycle facilities</t>
  </si>
  <si>
    <t>Section 2.5.2</t>
  </si>
  <si>
    <t>N/A</t>
  </si>
  <si>
    <t>Page 571-572</t>
  </si>
  <si>
    <t>Throughout entire document</t>
  </si>
  <si>
    <t>B.   General Roadway Design</t>
  </si>
  <si>
    <t>B1</t>
  </si>
  <si>
    <t>Paved shoulders</t>
  </si>
  <si>
    <t>Sections 2.7,  4.4</t>
  </si>
  <si>
    <t>Section 4.5</t>
  </si>
  <si>
    <t>Pages 598-600</t>
  </si>
  <si>
    <t>B2</t>
  </si>
  <si>
    <t>Bicycle route signs</t>
  </si>
  <si>
    <t>Section 2.5.3</t>
  </si>
  <si>
    <t>Sections 9B.20, 9B.21</t>
  </si>
  <si>
    <t>Pages 578</t>
  </si>
  <si>
    <t>Page 139</t>
  </si>
  <si>
    <t>B3</t>
  </si>
  <si>
    <t>Shared lane markings</t>
  </si>
  <si>
    <t>Section 4.4</t>
  </si>
  <si>
    <t>Section 9C.07</t>
  </si>
  <si>
    <t>Pages 588-596</t>
  </si>
  <si>
    <t>Page 133</t>
  </si>
  <si>
    <t>B4</t>
  </si>
  <si>
    <t>Shared lane signage</t>
  </si>
  <si>
    <t>Section 4.3</t>
  </si>
  <si>
    <t>Sections 9B.06, 9B.19, 9B.20</t>
  </si>
  <si>
    <t>Pages 597-598</t>
  </si>
  <si>
    <t>B5</t>
  </si>
  <si>
    <t>Bicycle boulevards/neighborhood greenways</t>
  </si>
  <si>
    <t>Section 4.10</t>
  </si>
  <si>
    <t>Pages 586-587</t>
  </si>
  <si>
    <t>Pages 149-214</t>
  </si>
  <si>
    <t>B6</t>
  </si>
  <si>
    <t>Bicycle accommodations related to traffic calming</t>
  </si>
  <si>
    <t>Sections 4.12.6, 4.12.7</t>
  </si>
  <si>
    <t>Pages 167-214</t>
  </si>
  <si>
    <t>B7</t>
  </si>
  <si>
    <t>Bicycle accommodations on bridges/tunnels</t>
  </si>
  <si>
    <t>Sections 4.10.3, 4.16.4</t>
  </si>
  <si>
    <t>Section 4.12.3</t>
  </si>
  <si>
    <t>Section 9B.19</t>
  </si>
  <si>
    <t>B8</t>
  </si>
  <si>
    <t>Bicycle treatments at railroad crossings</t>
  </si>
  <si>
    <t>Section 4.12.1</t>
  </si>
  <si>
    <t>Pages 595-596, 613</t>
  </si>
  <si>
    <t>B9</t>
  </si>
  <si>
    <t>Bicycle-safe drainage grate design</t>
  </si>
  <si>
    <t>Section 2.7, 4.7.2</t>
  </si>
  <si>
    <t>Section 4.12.8</t>
  </si>
  <si>
    <t>Page 597</t>
  </si>
  <si>
    <t>B10</t>
  </si>
  <si>
    <t>Rumble strips (bicycle guidance)</t>
  </si>
  <si>
    <t>Section 4.5.2</t>
  </si>
  <si>
    <t>Pages 600-601</t>
  </si>
  <si>
    <t>B11</t>
  </si>
  <si>
    <t>Colored bicycle facilities</t>
  </si>
  <si>
    <t>Section 4.7.2</t>
  </si>
  <si>
    <t>Interim approval (April 2011)</t>
  </si>
  <si>
    <t>Pages 583-584,  616</t>
  </si>
  <si>
    <t>Page 119</t>
  </si>
  <si>
    <t>C.   Bicycle Lanes</t>
  </si>
  <si>
    <t>C1</t>
  </si>
  <si>
    <t>Bicycle lane signs and pavement markings</t>
  </si>
  <si>
    <t>Section 4.7</t>
  </si>
  <si>
    <t>Sections 9B.04,  9C.04</t>
  </si>
  <si>
    <t>Pages 603-604</t>
  </si>
  <si>
    <t>Page 3</t>
  </si>
  <si>
    <t>C2</t>
  </si>
  <si>
    <t>Bicycle lane design</t>
  </si>
  <si>
    <t>Section 10.2.1.7</t>
  </si>
  <si>
    <t>Section, 2.7, 4.3</t>
  </si>
  <si>
    <t>Section 4.6</t>
  </si>
  <si>
    <t>Section 9C.04</t>
  </si>
  <si>
    <t>Pages 601-606</t>
  </si>
  <si>
    <t>C3</t>
  </si>
  <si>
    <t>Bicycle lanes on one-way streets (left or right side)</t>
  </si>
  <si>
    <t>Section 4.6.3</t>
  </si>
  <si>
    <t>Page 602</t>
  </si>
  <si>
    <t>Page 21</t>
  </si>
  <si>
    <t>C4</t>
  </si>
  <si>
    <t>Retrofitting bicycle facilities</t>
  </si>
  <si>
    <t>Section 4.9</t>
  </si>
  <si>
    <t>C5</t>
  </si>
  <si>
    <t>Buffered bicycle lanes</t>
  </si>
  <si>
    <t>Section 3D.02</t>
  </si>
  <si>
    <t>Pages 605-606</t>
  </si>
  <si>
    <t>Page 9</t>
  </si>
  <si>
    <t>C6</t>
  </si>
  <si>
    <t>Contra-flow bicycle lanes</t>
  </si>
  <si>
    <t>Pages 612-613</t>
  </si>
  <si>
    <t>Page 15</t>
  </si>
  <si>
    <t>C7</t>
  </si>
  <si>
    <t>Bicycle lanes adjacent to on-street parking (parallel or diagonal)</t>
  </si>
  <si>
    <t>Section 4.6.5</t>
  </si>
  <si>
    <t>Pages 604-605</t>
  </si>
  <si>
    <t>C8</t>
  </si>
  <si>
    <t>Advisory bicycle lanes</t>
  </si>
  <si>
    <t>Experimental status (2014)</t>
  </si>
  <si>
    <t>C9</t>
  </si>
  <si>
    <t>Bicycle lanes adjacent to peak-hour parking</t>
  </si>
  <si>
    <t>C10</t>
  </si>
  <si>
    <t>Bicycle lanes adjacent to transit stops</t>
  </si>
  <si>
    <t>Figure 9C-6</t>
  </si>
  <si>
    <t>D.  Separated Bicycle Lanes</t>
  </si>
  <si>
    <t>D1</t>
  </si>
  <si>
    <t xml:space="preserve">Sidepath/shared-use path </t>
  </si>
  <si>
    <t>Section 5.2.3</t>
  </si>
  <si>
    <t>Section 7.3.9</t>
  </si>
  <si>
    <t>Section 5.2.2</t>
  </si>
  <si>
    <t>C.  Separated Bicycle Lanes</t>
  </si>
  <si>
    <t>Pages 613-623</t>
  </si>
  <si>
    <t>D2</t>
  </si>
  <si>
    <t>One-way separated bicycle lanes</t>
  </si>
  <si>
    <t>Sections 5.2.3,  10.2.1.7</t>
  </si>
  <si>
    <t>Pages 29, 35</t>
  </si>
  <si>
    <t>D3</t>
  </si>
  <si>
    <t>Two-way separated bicycle lanes</t>
  </si>
  <si>
    <t>Sections 5.2.3., 10.2.1.7</t>
  </si>
  <si>
    <t>Page 41</t>
  </si>
  <si>
    <t>D4</t>
  </si>
  <si>
    <t>Separated bicycle lane design at transit stops</t>
  </si>
  <si>
    <t>Page 32</t>
  </si>
  <si>
    <t>E.   Intersection Design</t>
  </si>
  <si>
    <t>E1</t>
  </si>
  <si>
    <t>Bicycle detection</t>
  </si>
  <si>
    <t>Section 4.12.5</t>
  </si>
  <si>
    <t>Sections 9B.13, 9C.05</t>
  </si>
  <si>
    <t>Pages 624-625</t>
  </si>
  <si>
    <t>Page 99</t>
  </si>
  <si>
    <t>E2</t>
  </si>
  <si>
    <t>Signal timing for bicycle clearances</t>
  </si>
  <si>
    <t>Section 9D.02</t>
  </si>
  <si>
    <t>Pages 625-628</t>
  </si>
  <si>
    <t>Page 97</t>
  </si>
  <si>
    <t>E3</t>
  </si>
  <si>
    <t>Bicycle signalheads</t>
  </si>
  <si>
    <t>Interim approval (Dec 2013)</t>
  </si>
  <si>
    <t>Pages 628-629</t>
  </si>
  <si>
    <t>Page 93</t>
  </si>
  <si>
    <t>E4</t>
  </si>
  <si>
    <t>Bicycle push buttons</t>
  </si>
  <si>
    <t>Section 9B.11</t>
  </si>
  <si>
    <t>Pages 624</t>
  </si>
  <si>
    <t>Page 96</t>
  </si>
  <si>
    <t>E5</t>
  </si>
  <si>
    <t>Bicycle lane intersection approaches</t>
  </si>
  <si>
    <t>Section 9.11.3</t>
  </si>
  <si>
    <t>Section 4.8</t>
  </si>
  <si>
    <t>Figures 9C-1, 9C-4, 9C-5, 9C-6</t>
  </si>
  <si>
    <t>Pages 606-610</t>
  </si>
  <si>
    <t>Page 73</t>
  </si>
  <si>
    <t>E6</t>
  </si>
  <si>
    <t>Combined bicycle lane/ turn lane</t>
  </si>
  <si>
    <t>Page 79</t>
  </si>
  <si>
    <t>E7</t>
  </si>
  <si>
    <t>Bicycle boxes</t>
  </si>
  <si>
    <t>Page 49</t>
  </si>
  <si>
    <t>E8</t>
  </si>
  <si>
    <t>Bicycle crossing markings</t>
  </si>
  <si>
    <t>Section 3B.08</t>
  </si>
  <si>
    <t>Page 55</t>
  </si>
  <si>
    <t>E9</t>
  </si>
  <si>
    <t>Two-stage queue boxes</t>
  </si>
  <si>
    <t>Page 61</t>
  </si>
  <si>
    <t>E10</t>
  </si>
  <si>
    <t>Separated bicycle lane intersection approaches</t>
  </si>
  <si>
    <t>Page 85</t>
  </si>
  <si>
    <t>E11</t>
  </si>
  <si>
    <t>Bicycle design treatments at roundabouts</t>
  </si>
  <si>
    <t>Section 9.3.4</t>
  </si>
  <si>
    <t>Section 4.12.11</t>
  </si>
  <si>
    <t>Pages 611-612</t>
  </si>
  <si>
    <t>E12</t>
  </si>
  <si>
    <t>Bicycle Lanes and Interchanges</t>
  </si>
  <si>
    <t>E12.1</t>
  </si>
  <si>
    <t>Bicycle lane exit ramp</t>
  </si>
  <si>
    <t>Page 10</t>
  </si>
  <si>
    <t>E12.2</t>
  </si>
  <si>
    <t>Bicycle lanes through on-ramps</t>
  </si>
  <si>
    <t>Section 4.12.10</t>
  </si>
  <si>
    <t>Pages 9-16</t>
  </si>
  <si>
    <t>Pages 610-611</t>
  </si>
  <si>
    <t>E12.3</t>
  </si>
  <si>
    <t>Bicycle lanes through off-ramps</t>
  </si>
  <si>
    <t>Page 17-21</t>
  </si>
  <si>
    <t>E12.4</t>
  </si>
  <si>
    <t>Bicycle lane at Single Point Interchanges</t>
  </si>
  <si>
    <t>Page 23-25</t>
  </si>
  <si>
    <t>Shared Use Path Design Treatments</t>
  </si>
  <si>
    <t xml:space="preserve"> 3/2/2015</t>
  </si>
  <si>
    <t>A.   General Shared Use Path Design</t>
  </si>
  <si>
    <t xml:space="preserve">Key </t>
  </si>
  <si>
    <t>Color</t>
  </si>
  <si>
    <t>Width of shared use path</t>
  </si>
  <si>
    <t>Section 5.2.1</t>
  </si>
  <si>
    <t>Section 3.2.14</t>
  </si>
  <si>
    <t>Page 614</t>
  </si>
  <si>
    <t>R302.3.2</t>
  </si>
  <si>
    <t>Design Treatment Addressed</t>
  </si>
  <si>
    <t>A2</t>
  </si>
  <si>
    <t>Shoulders on path</t>
  </si>
  <si>
    <t>R302.3</t>
  </si>
  <si>
    <t>Interim Approval</t>
  </si>
  <si>
    <t>A3</t>
  </si>
  <si>
    <t>Clear zone adjacent to path</t>
  </si>
  <si>
    <t>Experimental Status</t>
  </si>
  <si>
    <t>A4</t>
  </si>
  <si>
    <t>Barrier or guardrail requirements</t>
  </si>
  <si>
    <t>Section 4.10.3</t>
  </si>
  <si>
    <t>A5</t>
  </si>
  <si>
    <t>Sidepath design considerations</t>
  </si>
  <si>
    <t>Section 2.7, 4.15.2</t>
  </si>
  <si>
    <t>Page 614-616</t>
  </si>
  <si>
    <t>A6</t>
  </si>
  <si>
    <t>Separated bicycle and pedestrian paths</t>
  </si>
  <si>
    <t>A7</t>
  </si>
  <si>
    <t>Equestrian considerations</t>
  </si>
  <si>
    <t>A8</t>
  </si>
  <si>
    <t>Design speed</t>
  </si>
  <si>
    <t>Section 2.7</t>
  </si>
  <si>
    <t>Section 5.2.4</t>
  </si>
  <si>
    <t>A9</t>
  </si>
  <si>
    <t>Horizontal alignment</t>
  </si>
  <si>
    <t>Section 5.2.5</t>
  </si>
  <si>
    <t>A10</t>
  </si>
  <si>
    <t>Cross slope</t>
  </si>
  <si>
    <t>Section 5.2.6</t>
  </si>
  <si>
    <t>R302.6</t>
  </si>
  <si>
    <t>A11</t>
  </si>
  <si>
    <t>Grade of shared use path</t>
  </si>
  <si>
    <t>Section 5.2.7</t>
  </si>
  <si>
    <t>R302.5</t>
  </si>
  <si>
    <t>A12</t>
  </si>
  <si>
    <t>Surface structure</t>
  </si>
  <si>
    <t>Section 5.2.9</t>
  </si>
  <si>
    <t>A13</t>
  </si>
  <si>
    <t>Bridges and underpasses</t>
  </si>
  <si>
    <t>Section 4.10.3, 4.16.4</t>
  </si>
  <si>
    <t>Section 5.2.10</t>
  </si>
  <si>
    <t>Section 3.5.3</t>
  </si>
  <si>
    <t>R302.7</t>
  </si>
  <si>
    <t>A14</t>
  </si>
  <si>
    <t>Drainage</t>
  </si>
  <si>
    <t>Section 5.2.11</t>
  </si>
  <si>
    <t>A15</t>
  </si>
  <si>
    <t>Lighting</t>
  </si>
  <si>
    <t>Section 3.6.3</t>
  </si>
  <si>
    <t>Section 5.2.12</t>
  </si>
  <si>
    <t>Section 3.5.4</t>
  </si>
  <si>
    <t>A16</t>
  </si>
  <si>
    <t>Minimum curve radius</t>
  </si>
  <si>
    <t>A17</t>
  </si>
  <si>
    <t>Stopping sight distance for shared use path</t>
  </si>
  <si>
    <t>Section 5.2.8</t>
  </si>
  <si>
    <t>A18</t>
  </si>
  <si>
    <t>Railroad grade crossings</t>
  </si>
  <si>
    <t>Chapter 8D</t>
  </si>
  <si>
    <t>Page  623</t>
  </si>
  <si>
    <t>B.   Intersection Design</t>
  </si>
  <si>
    <t>Sidepath intersections</t>
  </si>
  <si>
    <t>Section 5.3.4</t>
  </si>
  <si>
    <t>Path widening at intersections</t>
  </si>
  <si>
    <t>Section 5.3.5</t>
  </si>
  <si>
    <t>Curb ramps and aprons</t>
  </si>
  <si>
    <t>Section 4.17.3</t>
  </si>
  <si>
    <t>Section 3.3.5</t>
  </si>
  <si>
    <t>R304.5.1.2</t>
  </si>
  <si>
    <t>Shared use path chicanes</t>
  </si>
  <si>
    <t>Restricting motor vehicle traffic</t>
  </si>
  <si>
    <t>Crossing islands</t>
  </si>
  <si>
    <t>Section 3.4.1</t>
  </si>
  <si>
    <t>Pages 156-157</t>
  </si>
  <si>
    <t>Page 116-117</t>
  </si>
  <si>
    <t>Transition zone</t>
  </si>
  <si>
    <t>Section 5.3.6</t>
  </si>
  <si>
    <t>Traffic calming for intersections</t>
  </si>
  <si>
    <t>Section 2.6, 3.4.2</t>
  </si>
  <si>
    <t>Pages 111 - 112, 184-187, 
195-197</t>
  </si>
  <si>
    <t>Page 45-47</t>
  </si>
  <si>
    <t>Shared use paths through interchanges</t>
  </si>
  <si>
    <t>Page 9 -21</t>
  </si>
  <si>
    <t>Raised crosswalks</t>
  </si>
  <si>
    <t>Section 3.4.2</t>
  </si>
  <si>
    <t>Page 8</t>
  </si>
  <si>
    <t>Page 54, 114-115</t>
  </si>
  <si>
    <t>Midblock Crossings</t>
  </si>
  <si>
    <t>B11.1</t>
  </si>
  <si>
    <t>Geometric design issues</t>
  </si>
  <si>
    <t>Section 5.3.2</t>
  </si>
  <si>
    <t>Figure 9B-7</t>
  </si>
  <si>
    <t>Pages 150-155</t>
  </si>
  <si>
    <t>R302.6.2</t>
  </si>
  <si>
    <t>B11.2</t>
  </si>
  <si>
    <t>Assignment of right of way/ selection of control</t>
  </si>
  <si>
    <t>Section 9B.03</t>
  </si>
  <si>
    <t>B11.3</t>
  </si>
  <si>
    <t>Clear sight triangles for shared use path</t>
  </si>
  <si>
    <t>B11.4</t>
  </si>
  <si>
    <t>Clear sight triangles for roadway at trail crossings</t>
  </si>
  <si>
    <t>C.    Signals, Signs and Markings Related to Shared Use Paths</t>
  </si>
  <si>
    <t>Signals</t>
  </si>
  <si>
    <t>C1.1</t>
  </si>
  <si>
    <t>Crossing timing</t>
  </si>
  <si>
    <t>Section 5.4.3</t>
  </si>
  <si>
    <t>Section 4.1.2</t>
  </si>
  <si>
    <t xml:space="preserve">Pages 553-554, 381-382, </t>
  </si>
  <si>
    <t>C1.2</t>
  </si>
  <si>
    <t>Signal actuation for shared use path users</t>
  </si>
  <si>
    <t>Sections 4E.08, 4E.09, 9B.13, 9C.05</t>
  </si>
  <si>
    <t>Pages 214-215, 402, 553, 624-625</t>
  </si>
  <si>
    <t>C1.3</t>
  </si>
  <si>
    <t>Pedestrian Hybrid Beacon (HAWK Signal)</t>
  </si>
  <si>
    <t>Section 4F</t>
  </si>
  <si>
    <t>Page 7</t>
  </si>
  <si>
    <t>Page 556-558, 225-226, 338</t>
  </si>
  <si>
    <t>Page 111-116</t>
  </si>
  <si>
    <t>C1.4</t>
  </si>
  <si>
    <t>RRFB (Rectangular Rapid Flash Beacon)</t>
  </si>
  <si>
    <t>Interim approval (July 2008)</t>
  </si>
  <si>
    <t>Page 560, 226</t>
  </si>
  <si>
    <t>Page 105-110</t>
  </si>
  <si>
    <t>C1.5</t>
  </si>
  <si>
    <t>Section 4.1.4, 4.1.6</t>
  </si>
  <si>
    <t>Section 4E</t>
  </si>
  <si>
    <t>Page 551-553, 334-338, 412</t>
  </si>
  <si>
    <t>Page 110-111</t>
  </si>
  <si>
    <t>C1.6</t>
  </si>
  <si>
    <t>Bicycle signal heads</t>
  </si>
  <si>
    <t>Page 628-629</t>
  </si>
  <si>
    <t>Page 93-98</t>
  </si>
  <si>
    <t>C1.7</t>
  </si>
  <si>
    <t>HAWK and RRFB at vehicular intersections</t>
  </si>
  <si>
    <t>Section 4F.02</t>
  </si>
  <si>
    <t>Signs</t>
  </si>
  <si>
    <t>C2.1</t>
  </si>
  <si>
    <t>Sign placement next to paths</t>
  </si>
  <si>
    <t>Section 5.4.2</t>
  </si>
  <si>
    <t>Section 9B.01</t>
  </si>
  <si>
    <t>C2.2</t>
  </si>
  <si>
    <t>Sign sizing</t>
  </si>
  <si>
    <t>Section 9B.02</t>
  </si>
  <si>
    <t>Page 617</t>
  </si>
  <si>
    <t>C2.3</t>
  </si>
  <si>
    <t>Sign types/design</t>
  </si>
  <si>
    <t>Section 4.3.3</t>
  </si>
  <si>
    <t>C2.4</t>
  </si>
  <si>
    <t>Intersection with roadway signage</t>
  </si>
  <si>
    <t>Section 2C.49</t>
  </si>
  <si>
    <t>Page 617-621</t>
  </si>
  <si>
    <t>Pavement Markings on Shared Use Path</t>
  </si>
  <si>
    <t>C3.1</t>
  </si>
  <si>
    <t>General markings</t>
  </si>
  <si>
    <t>Section 5.4</t>
  </si>
  <si>
    <t>Section 3B.20, 9C.03</t>
  </si>
  <si>
    <t>Page 621-623</t>
  </si>
  <si>
    <t>C3.2</t>
  </si>
  <si>
    <t>Marked crosswalks</t>
  </si>
  <si>
    <t>Section 5.4.1</t>
  </si>
  <si>
    <t>Page 622</t>
  </si>
  <si>
    <t>C3.3</t>
  </si>
  <si>
    <t>Centerline striping on shared use path</t>
  </si>
  <si>
    <t>Section 9C.03</t>
  </si>
  <si>
    <t>Page 621</t>
  </si>
  <si>
    <t>C3.4</t>
  </si>
  <si>
    <t>Edgeline striping on shared use path</t>
  </si>
  <si>
    <t>Page 621-622</t>
  </si>
  <si>
    <t>C3.5</t>
  </si>
  <si>
    <t>Approach markings for obstructions</t>
  </si>
  <si>
    <t>Figure 9C-8</t>
  </si>
  <si>
    <t>Page 623</t>
  </si>
  <si>
    <t>C3.6</t>
  </si>
  <si>
    <t>Pavement markings to supplement intersection control</t>
  </si>
  <si>
    <t>C3.7</t>
  </si>
  <si>
    <t>Supplemental pavement markings on approaches</t>
  </si>
  <si>
    <t>C3.8</t>
  </si>
  <si>
    <t>Advance stop or yield lines</t>
  </si>
  <si>
    <t>Section 3B.16</t>
  </si>
  <si>
    <t>Pedestrian Facility Design Treatments</t>
  </si>
  <si>
    <t>A.   General Roadway</t>
  </si>
  <si>
    <t>Section 3.2.2</t>
  </si>
  <si>
    <t>Pedestrian accommodations on bridges/tunnels</t>
  </si>
  <si>
    <t>Sections 4.10.3, 4.17.1, 4.17.2</t>
  </si>
  <si>
    <t>Section 3.2.9</t>
  </si>
  <si>
    <t>R302.3, R302.5, R408</t>
  </si>
  <si>
    <t>Driveway management and design</t>
  </si>
  <si>
    <t>Sections 2.6.6, 4.15.2</t>
  </si>
  <si>
    <t>Section 3.2.6</t>
  </si>
  <si>
    <t>Pages 125-126</t>
  </si>
  <si>
    <t>Page 640</t>
  </si>
  <si>
    <t>Medians</t>
  </si>
  <si>
    <t>Section 4.11</t>
  </si>
  <si>
    <t>Section 3.3.2, 3.4.1</t>
  </si>
  <si>
    <t>Section 3i</t>
  </si>
  <si>
    <t>Pages 138-140</t>
  </si>
  <si>
    <t>Pages 539-540</t>
  </si>
  <si>
    <t>Page 116</t>
  </si>
  <si>
    <t>R302.3.1, R305.2.4</t>
  </si>
  <si>
    <t>On-street parking design</t>
  </si>
  <si>
    <t>Section 4.20</t>
  </si>
  <si>
    <t>Section 2.6.2</t>
  </si>
  <si>
    <t>Pages 145-148</t>
  </si>
  <si>
    <t>R309</t>
  </si>
  <si>
    <t>Lighting and illumination</t>
  </si>
  <si>
    <t>Sections 3.2.11, 3.3.6</t>
  </si>
  <si>
    <t>Page 168 and throughout</t>
  </si>
  <si>
    <t>Pages 40-41</t>
  </si>
  <si>
    <t>Shared streets</t>
  </si>
  <si>
    <t>Section 3.2.13</t>
  </si>
  <si>
    <t>Pages 26-30</t>
  </si>
  <si>
    <t>Travel lane width</t>
  </si>
  <si>
    <t>Section 2.6</t>
  </si>
  <si>
    <t>Pages 136-138</t>
  </si>
  <si>
    <t>Pages 33-36</t>
  </si>
  <si>
    <t>Lane narrowing</t>
  </si>
  <si>
    <t>Page 217</t>
  </si>
  <si>
    <t>Lane reduction</t>
  </si>
  <si>
    <t>Pages 149 - 150</t>
  </si>
  <si>
    <t>Pages 5-15, 33-36</t>
  </si>
  <si>
    <t>Chicanes</t>
  </si>
  <si>
    <t>Pages 49, 142</t>
  </si>
  <si>
    <t>Speed humps, tables, and cushions</t>
  </si>
  <si>
    <t>Sections 2C.29, 3B.25, 3B.26</t>
  </si>
  <si>
    <t>Pages 202-203</t>
  </si>
  <si>
    <t>Pages 51-56, 142</t>
  </si>
  <si>
    <t>Diverters</t>
  </si>
  <si>
    <t>Section 2.6.1</t>
  </si>
  <si>
    <t>Page 142</t>
  </si>
  <si>
    <t>Sight distance and sight lines</t>
  </si>
  <si>
    <t>Section 3.2</t>
  </si>
  <si>
    <t>Section 3.1.4, 3.3.5</t>
  </si>
  <si>
    <t>Pages 121-124</t>
  </si>
  <si>
    <t>Section 3.2.12</t>
  </si>
  <si>
    <t xml:space="preserve">Sections 8C.01, 8C.02, 8C.03, 8C.10, 8C.11, 8C.13 </t>
  </si>
  <si>
    <t>Pages 545, 208-214, 463, 471-472</t>
  </si>
  <si>
    <t>R302.7.4, R305.2.5, R208</t>
  </si>
  <si>
    <t xml:space="preserve">Curb ramps </t>
  </si>
  <si>
    <t>Section 3B.18 (Line 18)</t>
  </si>
  <si>
    <t>Pages 212-214</t>
  </si>
  <si>
    <t>Page 113</t>
  </si>
  <si>
    <t>R208, R304, R305, R407</t>
  </si>
  <si>
    <t xml:space="preserve">Sidewalks </t>
  </si>
  <si>
    <t>A17.1</t>
  </si>
  <si>
    <t>Surface treatments</t>
  </si>
  <si>
    <t>Section 3.2.10, 3.3.4</t>
  </si>
  <si>
    <t>A17.2</t>
  </si>
  <si>
    <t>Buffer zones</t>
  </si>
  <si>
    <t>Sections 10.2.1.6,  10.2.2</t>
  </si>
  <si>
    <t>Section 4.17.1</t>
  </si>
  <si>
    <t>Sections 3.2.4, 3.2.13</t>
  </si>
  <si>
    <t>Chapter 8</t>
  </si>
  <si>
    <t>Pages 38-44</t>
  </si>
  <si>
    <t>A17.3</t>
  </si>
  <si>
    <t>Obstacles and protruding objects</t>
  </si>
  <si>
    <t>Section 10.2.2.2</t>
  </si>
  <si>
    <t>Pages 122, 126</t>
  </si>
  <si>
    <t>R210, R402, R404</t>
  </si>
  <si>
    <t>A17.4</t>
  </si>
  <si>
    <t xml:space="preserve">Maintenance </t>
  </si>
  <si>
    <t>Pages 171-172 (snow removal)</t>
  </si>
  <si>
    <t>Pages 185-188, 504</t>
  </si>
  <si>
    <t>A17.5</t>
  </si>
  <si>
    <t>Maintenance of facility during construction</t>
  </si>
  <si>
    <t xml:space="preserve">Section 6D.01 </t>
  </si>
  <si>
    <t>Pages 561-562</t>
  </si>
  <si>
    <t xml:space="preserve">Page 41 </t>
  </si>
  <si>
    <t>R205</t>
  </si>
  <si>
    <t>A17.6</t>
  </si>
  <si>
    <t>ADA compliant access routes</t>
  </si>
  <si>
    <t>R302, R204</t>
  </si>
  <si>
    <t>A17.7</t>
  </si>
  <si>
    <t>Grade and cross slope</t>
  </si>
  <si>
    <t>Section 3.2.7</t>
  </si>
  <si>
    <t>R302.5, R302.6</t>
  </si>
  <si>
    <t>A17.8</t>
  </si>
  <si>
    <t>Sidewalk widths and geometry</t>
  </si>
  <si>
    <t>Section 3.2.3</t>
  </si>
  <si>
    <t>Page 504</t>
  </si>
  <si>
    <t>A17.9</t>
  </si>
  <si>
    <t>Stairs</t>
  </si>
  <si>
    <t>Section 3.2.8</t>
  </si>
  <si>
    <t>R408, R409</t>
  </si>
  <si>
    <t>Pedestrians and transit</t>
  </si>
  <si>
    <t>A18.1</t>
  </si>
  <si>
    <t>Siting bus stops</t>
  </si>
  <si>
    <t>Section 4.19</t>
  </si>
  <si>
    <t>Pages 163-165, 200</t>
  </si>
  <si>
    <t>Pages 60-64</t>
  </si>
  <si>
    <t>R308</t>
  </si>
  <si>
    <t>A18.2</t>
  </si>
  <si>
    <t>Bus bulbs and boarding islands</t>
  </si>
  <si>
    <t>Pages 200-202</t>
  </si>
  <si>
    <t>Pages 8-13,45-47, 50, 58-59,
62-63</t>
  </si>
  <si>
    <t>A18.3</t>
  </si>
  <si>
    <t>Pedestrian accommodations at median transit</t>
  </si>
  <si>
    <t>Page 141 (Table 9.1)</t>
  </si>
  <si>
    <t>Pages 22-23, 60</t>
  </si>
  <si>
    <t>R208, R308, R408</t>
  </si>
  <si>
    <t>A18.4</t>
  </si>
  <si>
    <t>Transit stop improvements</t>
  </si>
  <si>
    <t>Pages 22-23, 62-64</t>
  </si>
  <si>
    <t>R208, R308, R308.2, R404</t>
  </si>
  <si>
    <t>A18.5</t>
  </si>
  <si>
    <t>Transit stop design</t>
  </si>
  <si>
    <t>Section 3.2.5</t>
  </si>
  <si>
    <t>Pages 62-64</t>
  </si>
  <si>
    <t>B.    Intersections and Crossing Locations</t>
  </si>
  <si>
    <t>Raised crossings</t>
  </si>
  <si>
    <t>Pages 98,115</t>
  </si>
  <si>
    <t>Curb extensions (bulb outs)</t>
  </si>
  <si>
    <t>Sections 2.6.2, 3.3.2</t>
  </si>
  <si>
    <t>Pages 195-197</t>
  </si>
  <si>
    <t>Pages 45-50</t>
  </si>
  <si>
    <t>R304, R305</t>
  </si>
  <si>
    <t>Corner radii</t>
  </si>
  <si>
    <t>Section 3.3.1</t>
  </si>
  <si>
    <t>Pages 184-187</t>
  </si>
  <si>
    <t>Pages 117-120</t>
  </si>
  <si>
    <t>Sections 3.3.2, 3.4.1</t>
  </si>
  <si>
    <t>R208, R302.3.1, R305.2.4</t>
  </si>
  <si>
    <t>Pedestrian design treatments at roundabouts</t>
  </si>
  <si>
    <t>Section 3.3.3</t>
  </si>
  <si>
    <t>Sections 2B.45, 3C.05</t>
  </si>
  <si>
    <t>Pages 190-192</t>
  </si>
  <si>
    <t>R306.3</t>
  </si>
  <si>
    <t>Pedestrian accommodation at complex interchanges/ intersections</t>
  </si>
  <si>
    <t>Page 9-25</t>
  </si>
  <si>
    <t>Pages 100-106</t>
  </si>
  <si>
    <t>Traffic circles</t>
  </si>
  <si>
    <t>Overpasses/underpasses</t>
  </si>
  <si>
    <t>Section 7.7.2.3</t>
  </si>
  <si>
    <t>Section 4.17.2</t>
  </si>
  <si>
    <t>Section 3.5</t>
  </si>
  <si>
    <t>Right-turn slip-lane design</t>
  </si>
  <si>
    <t>Pages 187-189</t>
  </si>
  <si>
    <t>Page 5</t>
  </si>
  <si>
    <t>Skewed Intersections</t>
  </si>
  <si>
    <t>B13</t>
  </si>
  <si>
    <t>Marked crosswalks and enhancements</t>
  </si>
  <si>
    <t>B13.1</t>
  </si>
  <si>
    <t>Striping</t>
  </si>
  <si>
    <t>Section 3.3.4</t>
  </si>
  <si>
    <t>Section 3B.18</t>
  </si>
  <si>
    <t>Pages 193-195</t>
  </si>
  <si>
    <t>Page 4</t>
  </si>
  <si>
    <t>Pages 521-522, 540-543</t>
  </si>
  <si>
    <t>Pages 110-113</t>
  </si>
  <si>
    <t>B13.2</t>
  </si>
  <si>
    <t>Signing at crosswalks</t>
  </si>
  <si>
    <t>Section 4.2</t>
  </si>
  <si>
    <t>Sections 2B.11, 2B.12</t>
  </si>
  <si>
    <t>Pages 522-524</t>
  </si>
  <si>
    <t>B13.3</t>
  </si>
  <si>
    <t>Advance yield/stop lines at uncontrolled locations</t>
  </si>
  <si>
    <t>Pages 543-544</t>
  </si>
  <si>
    <t>B13.4</t>
  </si>
  <si>
    <t>Advance stop lines at traffic signals</t>
  </si>
  <si>
    <t>B13.5</t>
  </si>
  <si>
    <t>Other crosswalk features</t>
  </si>
  <si>
    <t>Pages 640-645, 541-543</t>
  </si>
  <si>
    <t>Pages 109-116</t>
  </si>
  <si>
    <t>B14</t>
  </si>
  <si>
    <t>Signalization</t>
  </si>
  <si>
    <t>B14.1</t>
  </si>
  <si>
    <t>Pedestrian detection</t>
  </si>
  <si>
    <t>Section 4.1.4</t>
  </si>
  <si>
    <t>Sections 4E.08, 4E.09</t>
  </si>
  <si>
    <t>Pages 214-215, 402, 553</t>
  </si>
  <si>
    <t>Pages 132-133</t>
  </si>
  <si>
    <t>R209</t>
  </si>
  <si>
    <t>B14.2</t>
  </si>
  <si>
    <t>Signal timing for pedestrians</t>
  </si>
  <si>
    <t>Sections 4.1.2, 4.1.6</t>
  </si>
  <si>
    <t>Section 4E.06</t>
  </si>
  <si>
    <t>Pages 553-554, 381-382</t>
  </si>
  <si>
    <t>Pages 130-131</t>
  </si>
  <si>
    <t>R306.2</t>
  </si>
  <si>
    <t>B14.3</t>
  </si>
  <si>
    <t>Pedestrian signalheads</t>
  </si>
  <si>
    <t>Section 4.1.3</t>
  </si>
  <si>
    <t>Pages 551-553, 334-338, 412</t>
  </si>
  <si>
    <t>B14.4</t>
  </si>
  <si>
    <t>Leading pedestrian intervals</t>
  </si>
  <si>
    <t>Section 4.1.1</t>
  </si>
  <si>
    <t>Page 359</t>
  </si>
  <si>
    <t>Page 128-129</t>
  </si>
  <si>
    <t>B14.5</t>
  </si>
  <si>
    <t>Exclusive pedestrian phase</t>
  </si>
  <si>
    <t>Sections 4E.09 (line 3), 4E.11 (line 19)</t>
  </si>
  <si>
    <t>B14.6</t>
  </si>
  <si>
    <t>Pages 556-558, 225-226, 338</t>
  </si>
  <si>
    <t>B14.7</t>
  </si>
  <si>
    <t>Rectangular Rapid Flash Beacon</t>
  </si>
  <si>
    <t>Pages 560, 226</t>
  </si>
  <si>
    <t>B14.8</t>
  </si>
  <si>
    <t xml:space="preserve">Warrants </t>
  </si>
  <si>
    <t>Sections 4E.09-4E.13</t>
  </si>
  <si>
    <t>B14.9</t>
  </si>
  <si>
    <t>Accessibility</t>
  </si>
  <si>
    <t>Pages 546-549</t>
  </si>
  <si>
    <t>R403, R404, R406, R209</t>
  </si>
  <si>
    <t>B15</t>
  </si>
  <si>
    <t>Pedestrian related signs</t>
  </si>
  <si>
    <t>B15.1</t>
  </si>
  <si>
    <t>Sign location and assembly</t>
  </si>
  <si>
    <t>Section 2A</t>
  </si>
  <si>
    <t>R402</t>
  </si>
  <si>
    <t>B15.2</t>
  </si>
  <si>
    <t>Sections 2A.06, 2B.13, 2C.04</t>
  </si>
  <si>
    <t>R410, R211</t>
  </si>
  <si>
    <t>B15.3</t>
  </si>
  <si>
    <t>Sign types</t>
  </si>
  <si>
    <t>Section 4.2.1, 4.2.2</t>
  </si>
  <si>
    <t>Section 2A.05</t>
  </si>
  <si>
    <t>B15.4</t>
  </si>
  <si>
    <t>Wayfinding</t>
  </si>
  <si>
    <t>Section 4.2.3, 4.2.4</t>
  </si>
  <si>
    <t>B16</t>
  </si>
  <si>
    <t>School Areas</t>
  </si>
  <si>
    <t>B16.1</t>
  </si>
  <si>
    <t>Pavement markings</t>
  </si>
  <si>
    <t>Section 3.3.4, 4.2.2</t>
  </si>
  <si>
    <t>Section 7C</t>
  </si>
  <si>
    <t>B16.2</t>
  </si>
  <si>
    <t>Crosswalks</t>
  </si>
  <si>
    <t>Sections 7B.11, 7B.12, 7C</t>
  </si>
  <si>
    <t>Pages 520-522</t>
  </si>
  <si>
    <t>B16.3</t>
  </si>
  <si>
    <t>School-related signs</t>
  </si>
  <si>
    <t>Section 4.2.2</t>
  </si>
  <si>
    <t>Section 7B</t>
  </si>
  <si>
    <t>Pages 224-226, 512-525</t>
  </si>
  <si>
    <t>B16.4</t>
  </si>
  <si>
    <t>Section 4C.06</t>
  </si>
  <si>
    <t>Pages 525-526</t>
  </si>
  <si>
    <t>B16.5</t>
  </si>
  <si>
    <t>Speed limits</t>
  </si>
  <si>
    <t>Section 2.5.4</t>
  </si>
  <si>
    <t>Sections 7B.15, 7B.16</t>
  </si>
  <si>
    <t>Pages 508-512</t>
  </si>
  <si>
    <t>B16.6</t>
  </si>
  <si>
    <t>Crossing Guards</t>
  </si>
  <si>
    <t>B17</t>
  </si>
  <si>
    <t>B17.1</t>
  </si>
  <si>
    <t>Crossing distance considerations</t>
  </si>
  <si>
    <t>Pages 114-115</t>
  </si>
  <si>
    <t>B17.2</t>
  </si>
  <si>
    <t>Signs and pavement markings</t>
  </si>
  <si>
    <t>Sections 3B.16, 3B.18, 2B.11, 2B.12</t>
  </si>
  <si>
    <t>Pages 114-116</t>
  </si>
  <si>
    <t>B17.3</t>
  </si>
  <si>
    <t>Traffic calming</t>
  </si>
  <si>
    <t>Pages 114-117</t>
  </si>
  <si>
    <t>B17.4</t>
  </si>
  <si>
    <t>Section 3.4.3</t>
  </si>
  <si>
    <t>Pages 114-118</t>
  </si>
  <si>
    <t>Title</t>
  </si>
  <si>
    <t>Sponsoring Agency</t>
  </si>
  <si>
    <t>Date</t>
  </si>
  <si>
    <t>Edition</t>
  </si>
  <si>
    <t>Design Guidelines</t>
  </si>
  <si>
    <t>Manual on Uniform Traffic Control Devices</t>
  </si>
  <si>
    <t>2009 (Revision 1 and 2, May 2012)</t>
  </si>
  <si>
    <t>-</t>
  </si>
  <si>
    <t xml:space="preserve">Proposed Guidelines for Public Rights-of-Way </t>
  </si>
  <si>
    <t>U.S. Access Board</t>
  </si>
  <si>
    <t>1st</t>
  </si>
  <si>
    <t>A Policy on Geometric Design of Highways and Streets</t>
  </si>
  <si>
    <t>6th</t>
  </si>
  <si>
    <t>Guide for the Development of Bicycle Facilities</t>
  </si>
  <si>
    <t>4th</t>
  </si>
  <si>
    <t>Guide for the Planning, Design, and Operation of Pedestrian Facilities</t>
  </si>
  <si>
    <t>Urban Bikeway Design Guide</t>
  </si>
  <si>
    <t>2nd</t>
  </si>
  <si>
    <t>Designing Walkable Urban Thoroughfares: A Context Sensitive Approach</t>
  </si>
  <si>
    <t>ITE &amp; CNU</t>
  </si>
  <si>
    <t>Recommended Design Guidelines to Accommodate Pedestrians and Bicycles at Interchanges</t>
  </si>
  <si>
    <t>Urban Street Design Guide</t>
  </si>
  <si>
    <t>Traffic Control Devices Handbook</t>
  </si>
  <si>
    <t>Roadside Design Guide</t>
  </si>
  <si>
    <t>Resources</t>
  </si>
  <si>
    <t>School Site Planning, Design and Transportation</t>
  </si>
  <si>
    <t>Highway Safety Manual</t>
  </si>
  <si>
    <t>Urban Street Geometric Design Handbook</t>
  </si>
  <si>
    <t>?</t>
  </si>
  <si>
    <t>PedSafe</t>
  </si>
  <si>
    <t>BikeSafe</t>
  </si>
  <si>
    <t>Pathways to Transit</t>
  </si>
  <si>
    <t>Highway Capacity Manual</t>
  </si>
  <si>
    <t>TRB</t>
  </si>
  <si>
    <t>A Residents Guide to Walkable Communities</t>
  </si>
  <si>
    <t>Separated Bikeways</t>
  </si>
  <si>
    <t>Transportation Planning Handbook</t>
  </si>
  <si>
    <t>3rd</t>
  </si>
  <si>
    <t>Standards for Outdoor Developed Areas</t>
  </si>
  <si>
    <t>APBP Bicycle Parking Guidelines</t>
  </si>
  <si>
    <t>APBP</t>
  </si>
  <si>
    <t>5 ft is the minimum recommended width of a sidewalk, 7 ft if there is no buffer, in many design resources.</t>
  </si>
  <si>
    <t>2 ft minimum recommended and 6 ft is ideal in many design resources.</t>
  </si>
  <si>
    <t xml:space="preserve">DOCUMENT </t>
  </si>
  <si>
    <t xml:space="preserve">APPLICATION </t>
  </si>
  <si>
    <t xml:space="preserve">LAST UPDATED </t>
  </si>
  <si>
    <t xml:space="preserve">NOTES </t>
  </si>
  <si>
    <t xml:space="preserve">ODOT Location and Design (L&amp;D) Manuals. </t>
  </si>
  <si>
    <t xml:space="preserve">Roadways, including non-highway roads, with application to road diets. </t>
  </si>
  <si>
    <t xml:space="preserve">varies by section </t>
  </si>
  <si>
    <t xml:space="preserve">Signals, signage, markings, etc. on roads and paths. </t>
  </si>
  <si>
    <t xml:space="preserve">ODOT Bridge Design Manual. </t>
  </si>
  <si>
    <t xml:space="preserve">Bridges. </t>
  </si>
  <si>
    <t xml:space="preserve">ODOT Traffic Engineering Manual. </t>
  </si>
  <si>
    <t xml:space="preserve">Design and construction of roads, signage, markings, etc. </t>
  </si>
  <si>
    <t xml:space="preserve">Intended for use by ODOT. See part 9, Bicycle Facilities. </t>
  </si>
  <si>
    <t xml:space="preserve">Complements AASHTO Green Book. Section 306 includes information on pedestrian facilities. </t>
  </si>
  <si>
    <t>Ohio Manual on Uniform Traffic Control Devices (OMUTCD)</t>
  </si>
  <si>
    <t>Funding for Pedestrian and Bicycle Facilities in Ohio</t>
  </si>
  <si>
    <t>Bus Stop Design Guide</t>
  </si>
  <si>
    <t>Section 4 addresses bus stop elements and amenities.</t>
  </si>
  <si>
    <t>Procedures and design guidance for bus stops and on-street facilities in COTA's service area.</t>
  </si>
  <si>
    <t>If known, exclude lengths of crosswalks, existing multi-use paths that will not be replaced, and other segments not requiring multi-use path construction.</t>
  </si>
  <si>
    <t>Total length of multi-use path to be constructed.</t>
  </si>
  <si>
    <t>Number of driveways the multi-use path would cross.</t>
  </si>
  <si>
    <t>In absence of a determination, enter the number of bus stops within the project.  This assumes that adding multi-use paths will require the addition to the base project of a passenger pads at each bus stop.  See references for more information.</t>
  </si>
  <si>
    <t>10 ft is the minimum recommended width of a two-way multi-use path in many design resources.</t>
  </si>
  <si>
    <r>
      <t xml:space="preserve">Length of roadway with multi-use path to be constructed on </t>
    </r>
    <r>
      <rPr>
        <u/>
        <sz val="11"/>
        <color theme="1"/>
        <rFont val="Franklin Gothic Medium"/>
        <family val="2"/>
      </rPr>
      <t>only one side</t>
    </r>
    <r>
      <rPr>
        <sz val="11"/>
        <color theme="1"/>
        <rFont val="Franklin Gothic Book"/>
        <family val="2"/>
      </rPr>
      <t xml:space="preserve"> of roadway.</t>
    </r>
  </si>
  <si>
    <r>
      <t xml:space="preserve">Length of roadway with multi-use path to be constructed on </t>
    </r>
    <r>
      <rPr>
        <u/>
        <sz val="11"/>
        <color theme="1"/>
        <rFont val="Franklin Gothic Medium"/>
        <family val="2"/>
      </rPr>
      <t>both sides</t>
    </r>
    <r>
      <rPr>
        <sz val="11"/>
        <color theme="1"/>
        <rFont val="Franklin Gothic Book"/>
        <family val="2"/>
      </rPr>
      <t xml:space="preserve"> of roadway.</t>
    </r>
  </si>
  <si>
    <t>5 ft is the minimum recommended distance between a path and the edge of paved roadway/curb. 2 ft is the minimum recommended lateral clearance from obstructions in many design resources.</t>
  </si>
  <si>
    <t>Many design resources suggest striped buffers for lanes adjacent to high-speed traffic or certain parking lanes. The minimum practical width for striping buffers is 1.5 ft.</t>
  </si>
  <si>
    <t>Additional pavement width needed to add bike lanes to the base project.</t>
  </si>
  <si>
    <t>Total length of bike lanes to be added to roadways (counting each direction separately).</t>
  </si>
  <si>
    <t>Typical width of buffer in each direction between bike lane and motorized lane.</t>
  </si>
  <si>
    <t>Ft</t>
  </si>
  <si>
    <t>Detectable warning pads</t>
  </si>
  <si>
    <t>Medium Culvert</t>
  </si>
  <si>
    <t>Efficiency, due to other rodway construction already in place</t>
  </si>
  <si>
    <t>These conceptual costs are based on total bridge deck SF area</t>
  </si>
  <si>
    <t>MORPC Complete Streets Web Page</t>
  </si>
  <si>
    <t>Complete Streets Toolkit, Local Policies, Equipment Library and other resources</t>
  </si>
  <si>
    <t>Source: Design Resource Index from the Pedestrian and Bicycle Information Center</t>
  </si>
  <si>
    <t>High</t>
  </si>
  <si>
    <t>Low</t>
  </si>
  <si>
    <t>Low:</t>
  </si>
  <si>
    <t>High:</t>
  </si>
  <si>
    <t>This range does not include costs for design, right-of-way acquisition, utility relocation or construction inspection.</t>
  </si>
  <si>
    <t>The estimated range of additional construction costs to include this component with the base project is:</t>
  </si>
  <si>
    <t>culverts</t>
  </si>
  <si>
    <r>
      <t xml:space="preserve">If so, how many of those are </t>
    </r>
    <r>
      <rPr>
        <u/>
        <sz val="11"/>
        <color theme="1"/>
        <rFont val="Franklin Gothic Medium"/>
        <family val="2"/>
      </rPr>
      <t>small</t>
    </r>
    <r>
      <rPr>
        <sz val="11"/>
        <color theme="1"/>
        <rFont val="Franklin Gothic Book"/>
        <family val="2"/>
      </rPr>
      <t xml:space="preserve"> (&lt; 3 ft) culverts?</t>
    </r>
  </si>
  <si>
    <r>
      <t xml:space="preserve">If so, how many of those are </t>
    </r>
    <r>
      <rPr>
        <u/>
        <sz val="11"/>
        <color theme="1"/>
        <rFont val="Franklin Gothic Medium"/>
        <family val="2"/>
      </rPr>
      <t>medium</t>
    </r>
    <r>
      <rPr>
        <sz val="11"/>
        <color theme="1"/>
        <rFont val="Franklin Gothic Book"/>
        <family val="2"/>
      </rPr>
      <t xml:space="preserve"> (3 ft to 10 ft) culverts?</t>
    </r>
  </si>
  <si>
    <r>
      <t xml:space="preserve">If so, how many of those are </t>
    </r>
    <r>
      <rPr>
        <u/>
        <sz val="11"/>
        <color theme="1"/>
        <rFont val="Franklin Gothic Medium"/>
        <family val="2"/>
      </rPr>
      <t>large</t>
    </r>
    <r>
      <rPr>
        <sz val="11"/>
        <color theme="1"/>
        <rFont val="Franklin Gothic Book"/>
        <family val="2"/>
      </rPr>
      <t xml:space="preserve"> (&gt; 10 ft) culverts?</t>
    </r>
  </si>
  <si>
    <t>A culvert is a structure that allows water to flow under a road and is typically embedded so as to be surrounded by soil.  It may take the form of a metal pipe or a concrete tunnel. The referenced dimension is the width or diameter of the culvert.</t>
  </si>
  <si>
    <t>Sidewalks Cost Estimating Tool</t>
  </si>
  <si>
    <t>Multi-Use Paths Cost Estimating Tool</t>
  </si>
  <si>
    <t>Bike Lanes Cost Estimating Tool</t>
  </si>
  <si>
    <t>Sidewalks</t>
  </si>
  <si>
    <t>Multi-Use Paths</t>
  </si>
  <si>
    <t>Bike Lanes</t>
  </si>
  <si>
    <t>Total</t>
  </si>
  <si>
    <t>Estimated Additional Costs for All Proposed Facilities</t>
  </si>
  <si>
    <t>Total width of pavement reallocated to bike lanes from other uses (motorized lanes, shoulders) compared to the base project.</t>
  </si>
  <si>
    <t>For example, if the base project would construct three 12-ft lanes, but the bike lane alternative would reduce the lane widths to 11 ft, enter 3 feet.  If the total pavement width for the base project has not yet been determined, the value should be 0 (or blank).</t>
  </si>
  <si>
    <t>Exclude any length of the project for which bike lanes are not proposed.</t>
  </si>
  <si>
    <t>If the values in #4 to #6 will vary for significant portions of the project, run the estimator for each configuration separately and sum the results.</t>
  </si>
  <si>
    <t>5 ft is the minimum recommended width of a bike lane in many design resources. For example, if 6 ft wide in one direction and 5 ft in the other, enter 5.5 ft.</t>
  </si>
  <si>
    <t>Average width of bike lane in each direction. If the widths differ by direction, enter the average.</t>
  </si>
  <si>
    <t>Average width of multi-use path to be constructed in each direction. If the widths differ by direction, enter the average.</t>
  </si>
  <si>
    <t>Average width of buffer from curb/edge of road pavement to edge of multi-use path.</t>
  </si>
  <si>
    <t>Average width of sidewalk to be constructed in each direction. If the widths differ by direction, enter the average.</t>
  </si>
  <si>
    <t>Average width of buffer from curb/edge of road pavement to edge of sidewalk.</t>
  </si>
  <si>
    <t>View instructions on how to use this tool at www.morpc.org/atp</t>
  </si>
  <si>
    <r>
      <t xml:space="preserve">Length of roadway with bike lanes to be constructed on </t>
    </r>
    <r>
      <rPr>
        <u/>
        <sz val="11"/>
        <color theme="1"/>
        <rFont val="Franklin Gothic Medium"/>
        <family val="2"/>
      </rPr>
      <t>both sides</t>
    </r>
    <r>
      <rPr>
        <sz val="11"/>
        <color theme="1"/>
        <rFont val="Franklin Gothic Book"/>
        <family val="2"/>
      </rPr>
      <t xml:space="preserve"> of the roadway.</t>
    </r>
  </si>
  <si>
    <r>
      <t xml:space="preserve">Length of roadway with bike lanes to be constructed on </t>
    </r>
    <r>
      <rPr>
        <u/>
        <sz val="11"/>
        <color theme="1"/>
        <rFont val="Franklin Gothic Medium"/>
        <family val="2"/>
      </rPr>
      <t>only one side</t>
    </r>
    <r>
      <rPr>
        <sz val="11"/>
        <color theme="1"/>
        <rFont val="Franklin Gothic Book"/>
        <family val="2"/>
      </rPr>
      <t xml:space="preserve"> of the roadway.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</si>
</sst>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quot;$&quot;#,##0"/>
    <numFmt numFmtId="165" formatCode="0.0"/>
    <numFmt numFmtId="166" formatCode="&quot;$&quot;#,##0.0_);[Red]\(&quot;$&quot;#,##0.0\)"/>
  </numFmts>
  <fonts count="49" x14ac:knownFonts="1">
    <font>
      <sz val="11"/>
      <color theme="1"/>
      <name val="Calibri"/>
      <family val="2"/>
      <scheme val="minor"/>
    </font>
    <font>
      <sz val="11"/>
      <color rgb="FF3F3F76"/>
      <name val="Calibri"/>
      <family val="2"/>
      <scheme val="minor"/>
    </font>
    <font>
      <b/>
      <sz val="11"/>
      <color theme="1"/>
      <name val="Calibri"/>
      <family val="2"/>
      <scheme val="minor"/>
    </font>
    <font>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rgb="FFFA7D00"/>
      <name val="Calibri"/>
      <family val="2"/>
      <scheme val="minor"/>
    </font>
    <font>
      <b/>
      <sz val="18"/>
      <color theme="3"/>
      <name val="Cambria"/>
      <family val="2"/>
      <scheme val="major"/>
    </font>
    <font>
      <sz val="18"/>
      <color theme="3"/>
      <name val="Franklin Gothic Heavy"/>
      <family val="2"/>
    </font>
    <font>
      <sz val="15"/>
      <color theme="3"/>
      <name val="Franklin Gothic Demi"/>
      <family val="2"/>
    </font>
    <font>
      <b/>
      <sz val="13"/>
      <color theme="3"/>
      <name val="Franklin Gothic Medium"/>
      <family val="2"/>
    </font>
    <font>
      <sz val="13"/>
      <color theme="3"/>
      <name val="Franklin Gothic Medium"/>
      <family val="2"/>
    </font>
    <font>
      <sz val="11"/>
      <color theme="1"/>
      <name val="Franklin Gothic Book"/>
      <family val="2"/>
    </font>
    <font>
      <sz val="11"/>
      <color rgb="FF3F3F76"/>
      <name val="Franklin Gothic Medium"/>
      <family val="2"/>
    </font>
    <font>
      <sz val="11"/>
      <color rgb="FFFA7D00"/>
      <name val="Franklin Gothic Medium"/>
      <family val="2"/>
    </font>
    <font>
      <u/>
      <sz val="11"/>
      <color theme="1"/>
      <name val="Franklin Gothic Medium"/>
      <family val="2"/>
    </font>
    <font>
      <u/>
      <sz val="11"/>
      <color theme="10"/>
      <name val="Calibri"/>
      <family val="2"/>
    </font>
    <font>
      <sz val="24"/>
      <color theme="1"/>
      <name val="Gill Sans MT"/>
      <family val="2"/>
    </font>
    <font>
      <sz val="10"/>
      <color theme="1"/>
      <name val="Gill Sans MT"/>
      <family val="2"/>
    </font>
    <font>
      <sz val="12"/>
      <color theme="1"/>
      <name val="Gill Sans MT"/>
      <family val="2"/>
    </font>
    <font>
      <sz val="11"/>
      <color rgb="FF000000"/>
      <name val="Gill Sans MT"/>
      <family val="2"/>
    </font>
    <font>
      <b/>
      <sz val="12"/>
      <color rgb="FF000000"/>
      <name val="Gill Sans MT"/>
      <family val="2"/>
    </font>
    <font>
      <b/>
      <sz val="9"/>
      <color rgb="FF000000"/>
      <name val="Gill Sans MT"/>
      <family val="2"/>
    </font>
    <font>
      <sz val="11"/>
      <color theme="1"/>
      <name val="Calibri"/>
      <family val="2"/>
    </font>
    <font>
      <b/>
      <sz val="11"/>
      <color rgb="FF000000"/>
      <name val="Gill Sans MT"/>
      <family val="2"/>
    </font>
    <font>
      <b/>
      <sz val="12"/>
      <color theme="0"/>
      <name val="Gill Sans MT"/>
      <family val="2"/>
    </font>
    <font>
      <sz val="14"/>
      <color theme="1"/>
      <name val="Gill Sans MT"/>
      <family val="2"/>
    </font>
    <font>
      <sz val="12"/>
      <color theme="0"/>
      <name val="Gill Sans MT"/>
      <family val="2"/>
    </font>
    <font>
      <sz val="10"/>
      <color theme="1"/>
      <name val="Calibri"/>
      <family val="2"/>
      <scheme val="minor"/>
    </font>
    <font>
      <sz val="10"/>
      <name val="Gill Sans MT"/>
      <family val="2"/>
    </font>
    <font>
      <sz val="11"/>
      <color theme="1"/>
      <name val="Gill Sans MT"/>
      <family val="2"/>
    </font>
    <font>
      <sz val="10"/>
      <color theme="0"/>
      <name val="Gill Sans MT"/>
      <family val="2"/>
    </font>
    <font>
      <sz val="10"/>
      <color rgb="FFFF0000"/>
      <name val="Gill Sans MT"/>
      <family val="2"/>
    </font>
    <font>
      <sz val="9"/>
      <color theme="1"/>
      <name val="Gill Sans MT"/>
      <family val="2"/>
    </font>
    <font>
      <b/>
      <sz val="12"/>
      <color theme="1"/>
      <name val="Gill Sans MT"/>
      <family val="2"/>
    </font>
    <font>
      <sz val="24"/>
      <color rgb="FF000000"/>
      <name val="Gill Sans MT"/>
      <family val="2"/>
    </font>
    <font>
      <sz val="9"/>
      <color theme="0"/>
      <name val="Gill Sans MT"/>
      <family val="2"/>
    </font>
    <font>
      <sz val="12"/>
      <color theme="1"/>
      <name val="Calibri"/>
      <family val="2"/>
      <scheme val="minor"/>
    </font>
    <font>
      <sz val="10"/>
      <color rgb="FF000000"/>
      <name val="Gill Sans MT"/>
      <family val="2"/>
    </font>
    <font>
      <sz val="9"/>
      <color rgb="FF000000"/>
      <name val="Gill Sans MT"/>
      <family val="2"/>
    </font>
    <font>
      <sz val="9"/>
      <name val="Calibri"/>
      <family val="2"/>
    </font>
    <font>
      <sz val="9"/>
      <name val="Gill Sans MT"/>
      <family val="2"/>
    </font>
    <font>
      <sz val="9"/>
      <color rgb="FF000000"/>
      <name val="Calibri"/>
      <family val="2"/>
    </font>
    <font>
      <sz val="12"/>
      <color theme="0"/>
      <name val="Calibri"/>
      <family val="2"/>
      <scheme val="minor"/>
    </font>
    <font>
      <b/>
      <sz val="10"/>
      <color theme="1"/>
      <name val="Gill Sans MT"/>
      <family val="2"/>
    </font>
    <font>
      <sz val="10"/>
      <color theme="1"/>
      <name val="Franklin Gothic Book"/>
      <family val="2"/>
    </font>
    <font>
      <sz val="15"/>
      <color theme="3"/>
      <name val="Franklin Gothic Medium"/>
      <family val="2"/>
    </font>
    <font>
      <sz val="12"/>
      <color theme="3"/>
      <name val="Franklin Gothic Heavy"/>
      <family val="2"/>
    </font>
  </fonts>
  <fills count="13">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rgb="FF000000"/>
      </patternFill>
    </fill>
  </fills>
  <borders count="116">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medium">
        <color auto="1"/>
      </left>
      <right/>
      <top/>
      <bottom style="thin">
        <color theme="0" tint="-0.24994659260841701"/>
      </bottom>
      <diagonal/>
    </border>
    <border>
      <left/>
      <right/>
      <top/>
      <bottom style="thin">
        <color theme="0" tint="-0.24994659260841701"/>
      </bottom>
      <diagonal/>
    </border>
    <border>
      <left/>
      <right style="medium">
        <color auto="1"/>
      </right>
      <top/>
      <bottom style="thin">
        <color theme="0" tint="-0.24994659260841701"/>
      </bottom>
      <diagonal/>
    </border>
    <border>
      <left style="medium">
        <color auto="1"/>
      </left>
      <right style="thin">
        <color auto="1"/>
      </right>
      <top style="thin">
        <color theme="0" tint="-0.24994659260841701"/>
      </top>
      <bottom style="thin">
        <color theme="0" tint="-0.24994659260841701"/>
      </bottom>
      <diagonal/>
    </border>
    <border>
      <left style="thin">
        <color auto="1"/>
      </left>
      <right style="medium">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diagonal/>
    </border>
    <border>
      <left/>
      <right/>
      <top style="thin">
        <color theme="0" tint="-0.24994659260841701"/>
      </top>
      <bottom/>
      <diagonal/>
    </border>
    <border>
      <left style="thin">
        <color auto="1"/>
      </left>
      <right style="medium">
        <color auto="1"/>
      </right>
      <top style="thin">
        <color theme="0" tint="-0.24994659260841701"/>
      </top>
      <bottom/>
      <diagonal/>
    </border>
    <border>
      <left style="thin">
        <color auto="1"/>
      </left>
      <right style="thin">
        <color auto="1"/>
      </right>
      <top/>
      <bottom style="thin">
        <color theme="0" tint="-0.24994659260841701"/>
      </bottom>
      <diagonal/>
    </border>
    <border>
      <left style="thin">
        <color auto="1"/>
      </left>
      <right style="medium">
        <color auto="1"/>
      </right>
      <top/>
      <bottom style="thin">
        <color theme="0" tint="-0.24994659260841701"/>
      </bottom>
      <diagonal/>
    </border>
    <border>
      <left style="thin">
        <color auto="1"/>
      </left>
      <right style="thin">
        <color auto="1"/>
      </right>
      <top/>
      <bottom style="thin">
        <color auto="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
      <left style="medium">
        <color auto="1"/>
      </left>
      <right style="thin">
        <color auto="1"/>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theme="0" tint="-0.24994659260841701"/>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thin">
        <color theme="1"/>
      </right>
      <top style="medium">
        <color auto="1"/>
      </top>
      <bottom style="thin">
        <color theme="0" tint="-0.34998626667073579"/>
      </bottom>
      <diagonal/>
    </border>
    <border>
      <left style="thin">
        <color theme="1"/>
      </left>
      <right style="thin">
        <color theme="1"/>
      </right>
      <top style="medium">
        <color auto="1"/>
      </top>
      <bottom style="thin">
        <color theme="0" tint="-0.34998626667073579"/>
      </bottom>
      <diagonal/>
    </border>
    <border>
      <left style="thin">
        <color auto="1"/>
      </left>
      <right style="thin">
        <color auto="1"/>
      </right>
      <top style="medium">
        <color auto="1"/>
      </top>
      <bottom style="thin">
        <color theme="0" tint="-0.24994659260841701"/>
      </bottom>
      <diagonal/>
    </border>
    <border>
      <left style="thin">
        <color auto="1"/>
      </left>
      <right style="medium">
        <color auto="1"/>
      </right>
      <top style="medium">
        <color auto="1"/>
      </top>
      <bottom style="thin">
        <color theme="0" tint="-0.24994659260841701"/>
      </bottom>
      <diagonal/>
    </border>
    <border>
      <left style="medium">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medium">
        <color auto="1"/>
      </right>
      <top style="thin">
        <color theme="0" tint="-0.34998626667073579"/>
      </top>
      <bottom style="thin">
        <color theme="0" tint="-0.34998626667073579"/>
      </bottom>
      <diagonal/>
    </border>
    <border>
      <left style="medium">
        <color auto="1"/>
      </left>
      <right style="thin">
        <color theme="1"/>
      </right>
      <top style="thin">
        <color theme="0" tint="-0.34998626667073579"/>
      </top>
      <bottom style="thin">
        <color theme="0" tint="-0.34998626667073579"/>
      </bottom>
      <diagonal/>
    </border>
    <border>
      <left style="thin">
        <color auto="1"/>
      </left>
      <right/>
      <top style="thin">
        <color theme="0" tint="-0.24994659260841701"/>
      </top>
      <bottom style="thin">
        <color theme="0" tint="-0.24994659260841701"/>
      </bottom>
      <diagonal/>
    </border>
    <border>
      <left style="thin">
        <color auto="1"/>
      </left>
      <right style="thin">
        <color auto="1"/>
      </right>
      <top style="thin">
        <color theme="0" tint="-0.34998626667073579"/>
      </top>
      <bottom style="thin">
        <color theme="0" tint="-0.34998626667073579"/>
      </bottom>
      <diagonal/>
    </border>
    <border>
      <left/>
      <right style="thin">
        <color auto="1"/>
      </right>
      <top style="thin">
        <color theme="0" tint="-0.24994659260841701"/>
      </top>
      <bottom style="thin">
        <color theme="0" tint="-0.24994659260841701"/>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thin">
        <color theme="1"/>
      </right>
      <top style="thin">
        <color theme="0" tint="-0.34998626667073579"/>
      </top>
      <bottom style="medium">
        <color auto="1"/>
      </bottom>
      <diagonal/>
    </border>
    <border>
      <left style="thin">
        <color theme="1"/>
      </left>
      <right style="thin">
        <color theme="1"/>
      </right>
      <top style="thin">
        <color theme="0" tint="-0.34998626667073579"/>
      </top>
      <bottom style="medium">
        <color auto="1"/>
      </bottom>
      <diagonal/>
    </border>
    <border>
      <left style="thin">
        <color theme="1"/>
      </left>
      <right style="medium">
        <color auto="1"/>
      </right>
      <top style="thin">
        <color theme="0" tint="-0.34998626667073579"/>
      </top>
      <bottom style="medium">
        <color auto="1"/>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style="medium">
        <color auto="1"/>
      </right>
      <top style="medium">
        <color auto="1"/>
      </top>
      <bottom style="thin">
        <color theme="0" tint="-0.34998626667073579"/>
      </bottom>
      <diagonal/>
    </border>
    <border>
      <left style="thin">
        <color auto="1"/>
      </left>
      <right style="thin">
        <color auto="1"/>
      </right>
      <top style="thin">
        <color theme="0" tint="-0.34998626667073579"/>
      </top>
      <bottom/>
      <diagonal/>
    </border>
    <border>
      <left style="thin">
        <color auto="1"/>
      </left>
      <right style="medium">
        <color auto="1"/>
      </right>
      <top style="thin">
        <color theme="0" tint="-0.34998626667073579"/>
      </top>
      <bottom style="thin">
        <color theme="0" tint="-0.34998626667073579"/>
      </bottom>
      <diagonal/>
    </border>
    <border>
      <left style="thin">
        <color auto="1"/>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24994659260841701"/>
      </bottom>
      <diagonal/>
    </border>
    <border>
      <left style="thin">
        <color auto="1"/>
      </left>
      <right style="medium">
        <color auto="1"/>
      </right>
      <top style="thin">
        <color theme="0" tint="-0.34998626667073579"/>
      </top>
      <bottom style="thin">
        <color theme="0" tint="-0.24994659260841701"/>
      </bottom>
      <diagonal/>
    </border>
    <border>
      <left style="thin">
        <color auto="1"/>
      </left>
      <right style="thin">
        <color auto="1"/>
      </right>
      <top style="thin">
        <color theme="0" tint="-0.34998626667073579"/>
      </top>
      <bottom style="medium">
        <color auto="1"/>
      </bottom>
      <diagonal/>
    </border>
    <border>
      <left style="medium">
        <color auto="1"/>
      </left>
      <right/>
      <top/>
      <bottom style="thin">
        <color theme="0" tint="-0.34998626667073579"/>
      </bottom>
      <diagonal/>
    </border>
    <border>
      <left/>
      <right/>
      <top/>
      <bottom style="thin">
        <color theme="0" tint="-0.34998626667073579"/>
      </bottom>
      <diagonal/>
    </border>
    <border>
      <left style="thin">
        <color auto="1"/>
      </left>
      <right style="medium">
        <color auto="1"/>
      </right>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bottom/>
      <diagonal/>
    </border>
    <border>
      <left style="medium">
        <color auto="1"/>
      </left>
      <right/>
      <top style="thin">
        <color theme="0" tint="-0.34998626667073579"/>
      </top>
      <bottom/>
      <diagonal/>
    </border>
    <border>
      <left/>
      <right/>
      <top style="thin">
        <color theme="0" tint="-0.34998626667073579"/>
      </top>
      <bottom/>
      <diagonal/>
    </border>
    <border>
      <left style="thin">
        <color auto="1"/>
      </left>
      <right style="medium">
        <color auto="1"/>
      </right>
      <top style="thin">
        <color theme="0" tint="-0.34998626667073579"/>
      </top>
      <bottom/>
      <diagonal/>
    </border>
    <border>
      <left style="thin">
        <color auto="1"/>
      </left>
      <right style="medium">
        <color auto="1"/>
      </right>
      <top style="thin">
        <color theme="0" tint="-0.34998626667073579"/>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ck">
        <color theme="4" tint="0.499984740745262"/>
      </top>
      <bottom style="thin">
        <color theme="4" tint="0.499984740745262"/>
      </bottom>
      <diagonal/>
    </border>
    <border>
      <left style="thin">
        <color rgb="FF7F7F7F"/>
      </left>
      <right style="thin">
        <color rgb="FF7F7F7F"/>
      </right>
      <top style="thick">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rgb="FF7F7F7F"/>
      </left>
      <right style="thin">
        <color rgb="FF7F7F7F"/>
      </right>
      <top style="thin">
        <color theme="4" tint="0.499984740745262"/>
      </top>
      <bottom style="thin">
        <color theme="4" tint="0.499984740745262"/>
      </bottom>
      <diagonal/>
    </border>
    <border>
      <left/>
      <right/>
      <top style="thin">
        <color theme="4" tint="0.499984740745262"/>
      </top>
      <bottom style="thick">
        <color theme="4" tint="0.499984740745262"/>
      </bottom>
      <diagonal/>
    </border>
    <border>
      <left style="thin">
        <color rgb="FF7F7F7F"/>
      </left>
      <right style="thin">
        <color rgb="FF7F7F7F"/>
      </right>
      <top style="thin">
        <color theme="4" tint="0.499984740745262"/>
      </top>
      <bottom style="thick">
        <color theme="4" tint="0.499984740745262"/>
      </bottom>
      <diagonal/>
    </border>
    <border>
      <left/>
      <right style="thin">
        <color theme="4" tint="0.499984740745262"/>
      </right>
      <top style="thick">
        <color theme="4" tint="0.499984740745262"/>
      </top>
      <bottom style="thin">
        <color theme="4" tint="0.499984740745262"/>
      </bottom>
      <diagonal/>
    </border>
    <border>
      <left style="thin">
        <color theme="4" tint="0.499984740745262"/>
      </left>
      <right/>
      <top style="thick">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ck">
        <color theme="4" tint="0.499984740745262"/>
      </bottom>
      <diagonal/>
    </border>
    <border>
      <left style="thin">
        <color theme="4" tint="0.499984740745262"/>
      </left>
      <right/>
      <top style="thin">
        <color theme="4" tint="0.499984740745262"/>
      </top>
      <bottom style="thick">
        <color theme="4" tint="0.499984740745262"/>
      </bottom>
      <diagonal/>
    </border>
    <border>
      <left/>
      <right/>
      <top style="thin">
        <color theme="4" tint="0.499984740745262"/>
      </top>
      <bottom/>
      <diagonal/>
    </border>
  </borders>
  <cellStyleXfs count="19">
    <xf numFmtId="0" fontId="0" fillId="0" borderId="0"/>
    <xf numFmtId="0" fontId="1" fillId="2" borderId="1" applyNumberFormat="0" applyAlignment="0" applyProtection="0"/>
    <xf numFmtId="9" fontId="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5" fillId="0" borderId="2" applyNumberFormat="0" applyFill="0" applyAlignment="0" applyProtection="0"/>
    <xf numFmtId="0" fontId="6" fillId="0" borderId="3" applyNumberFormat="0" applyFill="0" applyAlignment="0" applyProtection="0"/>
    <xf numFmtId="0" fontId="7" fillId="4" borderId="1" applyNumberFormat="0" applyAlignment="0" applyProtection="0"/>
    <xf numFmtId="0" fontId="8" fillId="0" borderId="0" applyNumberFormat="0" applyFill="0" applyBorder="0" applyAlignment="0" applyProtection="0"/>
    <xf numFmtId="0" fontId="17" fillId="0" borderId="0" applyNumberFormat="0" applyFill="0" applyBorder="0" applyAlignment="0" applyProtection="0">
      <alignment vertical="top"/>
      <protection locked="0"/>
    </xf>
    <xf numFmtId="0" fontId="30" fillId="0" borderId="19" applyFont="0">
      <alignment horizontal="center" vertical="center" wrapText="1"/>
    </xf>
    <xf numFmtId="0" fontId="32" fillId="8" borderId="19">
      <alignment vertical="center"/>
    </xf>
    <xf numFmtId="0" fontId="19" fillId="0" borderId="19">
      <alignment vertical="center"/>
    </xf>
    <xf numFmtId="0" fontId="35" fillId="5" borderId="17" applyBorder="0">
      <alignment horizontal="left" vertical="center" wrapText="1"/>
    </xf>
    <xf numFmtId="0" fontId="32" fillId="9" borderId="19">
      <alignment vertical="center"/>
    </xf>
    <xf numFmtId="0" fontId="32" fillId="3" borderId="19">
      <alignment horizontal="left" vertical="center" wrapText="1"/>
    </xf>
  </cellStyleXfs>
  <cellXfs count="462">
    <xf numFmtId="0" fontId="0" fillId="0" borderId="0" xfId="0"/>
    <xf numFmtId="0" fontId="0" fillId="0" borderId="0" xfId="0" applyAlignment="1">
      <alignment wrapText="1"/>
    </xf>
    <xf numFmtId="164" fontId="0" fillId="0" borderId="0" xfId="0" applyNumberFormat="1"/>
    <xf numFmtId="0" fontId="0" fillId="0" borderId="0" xfId="0" applyAlignment="1">
      <alignment horizontal="right" wrapText="1"/>
    </xf>
    <xf numFmtId="0" fontId="2" fillId="0" borderId="0" xfId="0" applyFont="1"/>
    <xf numFmtId="0" fontId="0" fillId="0" borderId="0" xfId="0" applyAlignment="1">
      <alignment horizontal="right"/>
    </xf>
    <xf numFmtId="9" fontId="0" fillId="0" borderId="0" xfId="2" applyFont="1"/>
    <xf numFmtId="11" fontId="0" fillId="0" borderId="0" xfId="0" applyNumberFormat="1"/>
    <xf numFmtId="6" fontId="0" fillId="0" borderId="0" xfId="0" applyNumberFormat="1"/>
    <xf numFmtId="0" fontId="0" fillId="0" borderId="0" xfId="0"/>
    <xf numFmtId="164" fontId="0" fillId="0" borderId="0" xfId="0" applyNumberFormat="1"/>
    <xf numFmtId="1" fontId="0" fillId="0" borderId="0" xfId="0" applyNumberFormat="1"/>
    <xf numFmtId="6" fontId="0" fillId="0" borderId="0" xfId="0" applyNumberFormat="1"/>
    <xf numFmtId="0" fontId="0" fillId="0" borderId="0" xfId="0"/>
    <xf numFmtId="164" fontId="0" fillId="0" borderId="0" xfId="0" applyNumberFormat="1"/>
    <xf numFmtId="6" fontId="0" fillId="0" borderId="0" xfId="0" applyNumberFormat="1"/>
    <xf numFmtId="8" fontId="0" fillId="0" borderId="0" xfId="0" applyNumberFormat="1"/>
    <xf numFmtId="0" fontId="0" fillId="0" borderId="0" xfId="0"/>
    <xf numFmtId="0" fontId="0" fillId="0" borderId="0" xfId="0"/>
    <xf numFmtId="164" fontId="0" fillId="0" borderId="0" xfId="0" applyNumberFormat="1"/>
    <xf numFmtId="164" fontId="2" fillId="0" borderId="0" xfId="0" applyNumberFormat="1" applyFont="1"/>
    <xf numFmtId="1" fontId="0" fillId="0" borderId="0" xfId="0" applyNumberFormat="1"/>
    <xf numFmtId="6" fontId="0" fillId="0" borderId="0" xfId="0" applyNumberFormat="1"/>
    <xf numFmtId="0" fontId="0" fillId="0" borderId="0" xfId="0" applyAlignment="1">
      <alignment horizontal="right"/>
    </xf>
    <xf numFmtId="8" fontId="0" fillId="0" borderId="0" xfId="0" applyNumberFormat="1"/>
    <xf numFmtId="0" fontId="0" fillId="0" borderId="0" xfId="0" applyAlignment="1">
      <alignment wrapText="1"/>
    </xf>
    <xf numFmtId="0" fontId="0" fillId="0" borderId="0" xfId="0" applyAlignment="1"/>
    <xf numFmtId="0" fontId="6" fillId="0" borderId="3" xfId="9"/>
    <xf numFmtId="0" fontId="6" fillId="0" borderId="3" xfId="9" applyAlignment="1">
      <alignment wrapText="1"/>
    </xf>
    <xf numFmtId="0" fontId="10" fillId="0" borderId="2" xfId="8" applyFont="1"/>
    <xf numFmtId="0" fontId="13" fillId="0" borderId="0" xfId="0" applyFont="1"/>
    <xf numFmtId="0" fontId="13" fillId="0" borderId="0" xfId="0" applyFont="1" applyAlignment="1">
      <alignment wrapText="1"/>
    </xf>
    <xf numFmtId="0" fontId="10" fillId="0" borderId="2" xfId="8" applyFont="1" applyAlignment="1">
      <alignment wrapText="1"/>
    </xf>
    <xf numFmtId="0" fontId="13" fillId="0" borderId="0" xfId="0" applyFont="1" applyAlignment="1">
      <alignment vertical="top" wrapText="1"/>
    </xf>
    <xf numFmtId="165" fontId="0" fillId="0" borderId="0" xfId="0" applyNumberFormat="1"/>
    <xf numFmtId="0" fontId="0" fillId="0" borderId="0" xfId="0"/>
    <xf numFmtId="0" fontId="0" fillId="0" borderId="0" xfId="0"/>
    <xf numFmtId="164" fontId="0" fillId="0" borderId="0" xfId="0" applyNumberFormat="1"/>
    <xf numFmtId="6" fontId="0" fillId="0" borderId="0" xfId="0" applyNumberFormat="1"/>
    <xf numFmtId="0" fontId="0" fillId="0" borderId="0" xfId="0"/>
    <xf numFmtId="0" fontId="0" fillId="0" borderId="0" xfId="0" applyAlignment="1">
      <alignment wrapText="1"/>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20" fillId="0" borderId="0" xfId="0" applyFont="1" applyFill="1" applyBorder="1"/>
    <xf numFmtId="0" fontId="0" fillId="0" borderId="0" xfId="0" applyAlignment="1">
      <alignment horizontal="left" vertical="center"/>
    </xf>
    <xf numFmtId="0" fontId="0" fillId="0" borderId="0" xfId="0" applyAlignment="1">
      <alignment horizontal="left"/>
    </xf>
    <xf numFmtId="0" fontId="21" fillId="0" borderId="0" xfId="0" applyFont="1" applyFill="1" applyBorder="1"/>
    <xf numFmtId="0" fontId="22" fillId="0" borderId="0" xfId="0" applyFont="1" applyFill="1" applyBorder="1" applyAlignment="1">
      <alignment horizontal="center" vertical="center"/>
    </xf>
    <xf numFmtId="0" fontId="23" fillId="5" borderId="4"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5" borderId="5"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xf>
    <xf numFmtId="0" fontId="25" fillId="5" borderId="7"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1" fillId="0" borderId="10" xfId="0" applyFont="1" applyFill="1" applyBorder="1" applyAlignment="1">
      <alignment vertical="center"/>
    </xf>
    <xf numFmtId="0" fontId="21" fillId="0" borderId="0" xfId="0" applyFont="1" applyFill="1" applyBorder="1" applyAlignment="1">
      <alignment vertical="center"/>
    </xf>
    <xf numFmtId="0" fontId="27" fillId="0" borderId="0" xfId="0" applyFont="1" applyFill="1" applyAlignment="1">
      <alignment vertical="center"/>
    </xf>
    <xf numFmtId="0" fontId="28" fillId="7" borderId="14" xfId="0" applyFont="1" applyFill="1" applyBorder="1" applyAlignment="1">
      <alignment horizontal="left" vertical="center"/>
    </xf>
    <xf numFmtId="0" fontId="28" fillId="7" borderId="15" xfId="0" applyFont="1" applyFill="1" applyBorder="1" applyAlignment="1">
      <alignment vertical="center"/>
    </xf>
    <xf numFmtId="0" fontId="27" fillId="0" borderId="0" xfId="0" applyFont="1" applyFill="1" applyBorder="1" applyAlignment="1">
      <alignment vertical="center"/>
    </xf>
    <xf numFmtId="0" fontId="27" fillId="0" borderId="0" xfId="0" applyFont="1" applyAlignment="1">
      <alignment vertical="center"/>
    </xf>
    <xf numFmtId="0" fontId="19" fillId="0" borderId="16" xfId="0" applyFont="1" applyFill="1" applyBorder="1" applyAlignment="1">
      <alignment horizontal="left" vertical="center" wrapText="1"/>
    </xf>
    <xf numFmtId="0" fontId="29" fillId="0" borderId="17" xfId="0" applyFont="1" applyBorder="1" applyAlignment="1">
      <alignment horizontal="left" vertical="center"/>
    </xf>
    <xf numFmtId="0" fontId="19" fillId="0" borderId="18" xfId="0" applyFont="1" applyBorder="1" applyAlignment="1">
      <alignment vertical="center"/>
    </xf>
    <xf numFmtId="0" fontId="19" fillId="0" borderId="19" xfId="13" applyFont="1">
      <alignment horizontal="center" vertical="center" wrapText="1"/>
    </xf>
    <xf numFmtId="0" fontId="31" fillId="0" borderId="19" xfId="13" applyFont="1">
      <alignment horizontal="center" vertical="center" wrapText="1"/>
    </xf>
    <xf numFmtId="0" fontId="32" fillId="8" borderId="19" xfId="14">
      <alignment vertical="center"/>
    </xf>
    <xf numFmtId="0" fontId="29" fillId="0" borderId="19" xfId="13" applyFont="1">
      <alignment horizontal="center" vertical="center" wrapText="1"/>
    </xf>
    <xf numFmtId="0" fontId="32" fillId="0" borderId="19" xfId="13" applyFont="1">
      <alignment horizontal="center" vertical="center" wrapText="1"/>
    </xf>
    <xf numFmtId="0" fontId="31" fillId="0" borderId="7" xfId="0" applyFont="1" applyFill="1" applyBorder="1" applyAlignment="1">
      <alignment vertical="center"/>
    </xf>
    <xf numFmtId="0" fontId="19" fillId="0" borderId="20" xfId="0" applyFont="1" applyBorder="1" applyAlignment="1">
      <alignment horizontal="left" vertical="center" wrapText="1"/>
    </xf>
    <xf numFmtId="0" fontId="19" fillId="8" borderId="21" xfId="0" applyFont="1" applyFill="1" applyBorder="1"/>
    <xf numFmtId="0" fontId="31" fillId="0" borderId="0" xfId="0" applyFont="1" applyFill="1" applyAlignment="1">
      <alignment vertical="center"/>
    </xf>
    <xf numFmtId="0" fontId="31" fillId="0" borderId="0" xfId="0" applyFont="1" applyFill="1" applyBorder="1" applyAlignment="1">
      <alignment vertical="center"/>
    </xf>
    <xf numFmtId="0" fontId="31" fillId="0" borderId="0" xfId="0" applyFont="1" applyAlignment="1">
      <alignment vertical="center"/>
    </xf>
    <xf numFmtId="0" fontId="19" fillId="0" borderId="25" xfId="0" applyFont="1" applyBorder="1" applyAlignment="1">
      <alignment vertical="center"/>
    </xf>
    <xf numFmtId="0" fontId="32" fillId="8" borderId="19" xfId="0" applyFont="1" applyFill="1" applyBorder="1" applyAlignment="1">
      <alignment vertical="center" wrapText="1"/>
    </xf>
    <xf numFmtId="0" fontId="32" fillId="8" borderId="19" xfId="14" applyBorder="1">
      <alignment vertical="center"/>
    </xf>
    <xf numFmtId="0" fontId="32" fillId="0" borderId="19" xfId="0" applyFont="1" applyFill="1" applyBorder="1" applyAlignment="1">
      <alignment horizontal="left" vertical="center" wrapText="1"/>
    </xf>
    <xf numFmtId="0" fontId="19" fillId="0" borderId="19" xfId="0" applyFont="1" applyFill="1" applyBorder="1" applyAlignment="1">
      <alignment vertical="center" wrapText="1"/>
    </xf>
    <xf numFmtId="0" fontId="32" fillId="8" borderId="19" xfId="0" applyFont="1" applyFill="1" applyBorder="1" applyAlignment="1">
      <alignment vertical="center"/>
    </xf>
    <xf numFmtId="0" fontId="19" fillId="0" borderId="19" xfId="0" applyFont="1" applyFill="1" applyBorder="1" applyAlignment="1">
      <alignment vertical="center"/>
    </xf>
    <xf numFmtId="0" fontId="29" fillId="9" borderId="21" xfId="0" applyFont="1" applyFill="1" applyBorder="1"/>
    <xf numFmtId="0" fontId="19" fillId="0" borderId="27" xfId="0" applyFont="1" applyBorder="1" applyAlignment="1">
      <alignment horizontal="left" vertical="center" wrapText="1"/>
    </xf>
    <xf numFmtId="0" fontId="30" fillId="3" borderId="28" xfId="0" applyFont="1" applyFill="1" applyBorder="1" applyAlignment="1">
      <alignment horizontal="left" vertical="top" wrapText="1"/>
    </xf>
    <xf numFmtId="0" fontId="19" fillId="0" borderId="17" xfId="0" applyFont="1" applyBorder="1" applyAlignment="1">
      <alignment horizontal="left" vertical="center"/>
    </xf>
    <xf numFmtId="0" fontId="33" fillId="9" borderId="19" xfId="0" applyFont="1" applyFill="1" applyBorder="1" applyAlignment="1">
      <alignment vertical="center"/>
    </xf>
    <xf numFmtId="0" fontId="19" fillId="0" borderId="23" xfId="0" applyFont="1" applyBorder="1" applyAlignment="1">
      <alignment horizontal="left" vertical="center"/>
    </xf>
    <xf numFmtId="0" fontId="19" fillId="0" borderId="23" xfId="0" applyFont="1" applyBorder="1" applyAlignment="1">
      <alignment vertical="center"/>
    </xf>
    <xf numFmtId="0" fontId="19" fillId="0" borderId="19" xfId="15" applyBorder="1">
      <alignment vertical="center"/>
    </xf>
    <xf numFmtId="0" fontId="33" fillId="3" borderId="19" xfId="0" applyFont="1" applyFill="1" applyBorder="1" applyAlignment="1">
      <alignment horizontal="left" vertical="center" wrapText="1"/>
    </xf>
    <xf numFmtId="0" fontId="26" fillId="0" borderId="19" xfId="13" applyFont="1">
      <alignment horizontal="center" vertical="center" wrapText="1"/>
    </xf>
    <xf numFmtId="0" fontId="34" fillId="0" borderId="34" xfId="0" applyFont="1" applyBorder="1" applyAlignment="1">
      <alignment vertical="center"/>
    </xf>
    <xf numFmtId="0" fontId="19" fillId="0" borderId="0" xfId="0" applyFont="1" applyAlignment="1">
      <alignment vertical="center"/>
    </xf>
    <xf numFmtId="0" fontId="19" fillId="0" borderId="19" xfId="0" applyFont="1" applyBorder="1" applyAlignment="1">
      <alignment vertical="center"/>
    </xf>
    <xf numFmtId="0" fontId="33" fillId="0" borderId="19" xfId="0" applyFont="1" applyFill="1" applyBorder="1" applyAlignment="1">
      <alignment horizontal="left" vertical="center" wrapText="1"/>
    </xf>
    <xf numFmtId="14" fontId="32" fillId="8" borderId="19" xfId="0" applyNumberFormat="1" applyFont="1" applyFill="1" applyBorder="1" applyAlignment="1">
      <alignment vertical="center"/>
    </xf>
    <xf numFmtId="0" fontId="35" fillId="5" borderId="16" xfId="0" applyFont="1" applyFill="1" applyBorder="1" applyAlignment="1">
      <alignment vertical="center" wrapText="1"/>
    </xf>
    <xf numFmtId="0" fontId="19" fillId="5" borderId="25" xfId="0" applyFont="1" applyFill="1" applyBorder="1" applyAlignment="1">
      <alignment vertical="center"/>
    </xf>
    <xf numFmtId="0" fontId="19" fillId="5" borderId="19" xfId="0" applyFont="1" applyFill="1" applyBorder="1" applyAlignment="1">
      <alignment vertical="center"/>
    </xf>
    <xf numFmtId="0" fontId="19" fillId="5" borderId="19" xfId="0" applyFont="1" applyFill="1" applyBorder="1" applyAlignment="1">
      <alignment vertical="center" wrapText="1"/>
    </xf>
    <xf numFmtId="0" fontId="32" fillId="5" borderId="19"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1" fillId="10" borderId="0" xfId="0" applyFont="1" applyFill="1" applyAlignment="1">
      <alignment vertical="center"/>
    </xf>
    <xf numFmtId="0" fontId="19" fillId="0" borderId="17" xfId="0" applyFont="1" applyFill="1" applyBorder="1" applyAlignment="1">
      <alignment horizontal="left" vertical="center" wrapText="1"/>
    </xf>
    <xf numFmtId="0" fontId="19" fillId="0" borderId="18" xfId="0" applyFont="1" applyBorder="1" applyAlignment="1">
      <alignment horizontal="left" vertical="center" wrapText="1"/>
    </xf>
    <xf numFmtId="0" fontId="29" fillId="0" borderId="19" xfId="0" applyFont="1" applyBorder="1" applyAlignment="1">
      <alignment vertical="center"/>
    </xf>
    <xf numFmtId="0" fontId="19" fillId="0" borderId="35"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vertical="center"/>
    </xf>
    <xf numFmtId="0" fontId="19" fillId="0" borderId="39" xfId="0" applyFont="1" applyFill="1" applyBorder="1" applyAlignment="1">
      <alignment vertical="center"/>
    </xf>
    <xf numFmtId="0" fontId="32" fillId="8" borderId="39" xfId="0" applyFont="1" applyFill="1" applyBorder="1" applyAlignment="1">
      <alignment vertical="center"/>
    </xf>
    <xf numFmtId="0" fontId="32" fillId="0" borderId="39" xfId="0" applyFont="1" applyFill="1" applyBorder="1" applyAlignment="1">
      <alignment horizontal="left" vertical="center" wrapText="1"/>
    </xf>
    <xf numFmtId="0" fontId="19" fillId="0" borderId="39" xfId="0" applyFont="1" applyBorder="1" applyAlignment="1">
      <alignment vertical="center"/>
    </xf>
    <xf numFmtId="0" fontId="19" fillId="0" borderId="1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32" fillId="0" borderId="0" xfId="0" applyFont="1" applyFill="1" applyBorder="1" applyAlignment="1">
      <alignment horizontal="left" vertical="center" wrapText="1"/>
    </xf>
    <xf numFmtId="0" fontId="19" fillId="0" borderId="42" xfId="0" applyFont="1" applyBorder="1" applyAlignment="1">
      <alignment vertical="center"/>
    </xf>
    <xf numFmtId="0" fontId="19" fillId="0" borderId="43" xfId="0" applyFont="1" applyBorder="1" applyAlignment="1">
      <alignment vertical="center"/>
    </xf>
    <xf numFmtId="0" fontId="31" fillId="0" borderId="0" xfId="0" applyFont="1" applyBorder="1" applyAlignment="1">
      <alignment vertical="center"/>
    </xf>
    <xf numFmtId="0" fontId="19" fillId="0" borderId="44" xfId="0" applyFont="1" applyBorder="1" applyAlignment="1">
      <alignment vertical="center"/>
    </xf>
    <xf numFmtId="0" fontId="19" fillId="0" borderId="45" xfId="0" applyFont="1" applyBorder="1" applyAlignment="1">
      <alignment horizontal="left" vertical="center"/>
    </xf>
    <xf numFmtId="0" fontId="19" fillId="0" borderId="45"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xf numFmtId="0" fontId="18" fillId="0" borderId="0" xfId="0" applyFont="1" applyAlignment="1"/>
    <xf numFmtId="0" fontId="18" fillId="0" borderId="0" xfId="0" applyFont="1"/>
    <xf numFmtId="0" fontId="20" fillId="0" borderId="0" xfId="0" applyFont="1" applyAlignment="1">
      <alignment vertical="center"/>
    </xf>
    <xf numFmtId="0" fontId="34" fillId="0" borderId="51" xfId="0" applyFont="1" applyFill="1" applyBorder="1" applyAlignment="1">
      <alignment horizontal="left" vertical="center" wrapText="1"/>
    </xf>
    <xf numFmtId="0" fontId="29" fillId="0" borderId="52" xfId="0" applyFont="1" applyBorder="1" applyAlignment="1">
      <alignment horizontal="left" vertical="center"/>
    </xf>
    <xf numFmtId="0" fontId="19" fillId="0" borderId="53" xfId="0" applyFont="1" applyBorder="1" applyAlignment="1">
      <alignment vertical="center"/>
    </xf>
    <xf numFmtId="0" fontId="34" fillId="0" borderId="54" xfId="0" applyFont="1" applyBorder="1" applyAlignment="1">
      <alignment vertical="center"/>
    </xf>
    <xf numFmtId="0" fontId="34" fillId="0" borderId="54" xfId="0" applyFont="1" applyFill="1" applyBorder="1" applyAlignment="1">
      <alignment vertical="center"/>
    </xf>
    <xf numFmtId="0" fontId="32" fillId="8" borderId="55" xfId="14" applyBorder="1">
      <alignment vertical="center"/>
    </xf>
    <xf numFmtId="0" fontId="37" fillId="0" borderId="54" xfId="0" applyFont="1" applyFill="1" applyBorder="1" applyAlignment="1">
      <alignment horizontal="left" vertical="center" wrapText="1"/>
    </xf>
    <xf numFmtId="0" fontId="34" fillId="0" borderId="54" xfId="0" applyFont="1" applyFill="1" applyBorder="1" applyAlignment="1">
      <alignment vertical="center" wrapText="1"/>
    </xf>
    <xf numFmtId="0" fontId="32" fillId="8" borderId="56" xfId="14" applyBorder="1">
      <alignment vertical="center"/>
    </xf>
    <xf numFmtId="0" fontId="31" fillId="0" borderId="0" xfId="0" applyFont="1"/>
    <xf numFmtId="0" fontId="34" fillId="0" borderId="57" xfId="0" applyFont="1" applyFill="1" applyBorder="1" applyAlignment="1">
      <alignment horizontal="left" vertical="center" wrapText="1"/>
    </xf>
    <xf numFmtId="0" fontId="29" fillId="0" borderId="58" xfId="0" applyFont="1" applyBorder="1" applyAlignment="1">
      <alignment horizontal="left" vertical="center"/>
    </xf>
    <xf numFmtId="0" fontId="19" fillId="0" borderId="59" xfId="0" applyFont="1" applyBorder="1" applyAlignment="1">
      <alignment vertical="center"/>
    </xf>
    <xf numFmtId="0" fontId="34" fillId="0" borderId="60" xfId="0" applyFont="1" applyBorder="1" applyAlignment="1">
      <alignment vertical="center"/>
    </xf>
    <xf numFmtId="0" fontId="34" fillId="0" borderId="60" xfId="0" applyFont="1" applyFill="1" applyBorder="1" applyAlignment="1">
      <alignment vertical="center"/>
    </xf>
    <xf numFmtId="0" fontId="34" fillId="0" borderId="60" xfId="0" applyFont="1" applyFill="1" applyBorder="1" applyAlignment="1">
      <alignment vertical="center" wrapText="1"/>
    </xf>
    <xf numFmtId="0" fontId="32" fillId="8" borderId="26" xfId="14" applyBorder="1">
      <alignment vertical="center"/>
    </xf>
    <xf numFmtId="0" fontId="37" fillId="0" borderId="61" xfId="0" applyFont="1" applyFill="1" applyBorder="1" applyAlignment="1">
      <alignment horizontal="left" vertical="center" wrapText="1"/>
    </xf>
    <xf numFmtId="0" fontId="19" fillId="0" borderId="59" xfId="0" applyFont="1" applyBorder="1" applyAlignment="1">
      <alignment horizontal="left" vertical="center"/>
    </xf>
    <xf numFmtId="0" fontId="37" fillId="0" borderId="60" xfId="0" applyFont="1" applyFill="1" applyBorder="1" applyAlignment="1">
      <alignment horizontal="left" vertical="center" wrapText="1"/>
    </xf>
    <xf numFmtId="0" fontId="32" fillId="8" borderId="19" xfId="14" applyAlignment="1">
      <alignment vertical="center" wrapText="1"/>
    </xf>
    <xf numFmtId="0" fontId="35" fillId="5" borderId="57" xfId="0" applyFont="1" applyFill="1" applyBorder="1" applyAlignment="1">
      <alignment vertical="center"/>
    </xf>
    <xf numFmtId="0" fontId="35" fillId="5" borderId="59" xfId="0" applyFont="1" applyFill="1" applyBorder="1" applyAlignment="1">
      <alignment horizontal="left" vertical="center"/>
    </xf>
    <xf numFmtId="0" fontId="38" fillId="5" borderId="60" xfId="0" applyFont="1" applyFill="1" applyBorder="1" applyAlignment="1">
      <alignment vertical="center" wrapText="1"/>
    </xf>
    <xf numFmtId="0" fontId="19" fillId="5" borderId="60" xfId="0" applyFont="1" applyFill="1" applyBorder="1" applyAlignment="1">
      <alignment vertical="center"/>
    </xf>
    <xf numFmtId="0" fontId="19" fillId="5" borderId="60" xfId="0" applyFont="1" applyFill="1" applyBorder="1" applyAlignment="1">
      <alignment vertical="center" wrapText="1"/>
    </xf>
    <xf numFmtId="0" fontId="32" fillId="5" borderId="60" xfId="0" applyFont="1" applyFill="1" applyBorder="1" applyAlignment="1">
      <alignment horizontal="left" vertical="center" wrapText="1"/>
    </xf>
    <xf numFmtId="0" fontId="32" fillId="5" borderId="61"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19" fillId="0" borderId="59" xfId="0" applyFont="1" applyBorder="1" applyAlignment="1">
      <alignment horizontal="left" vertical="center" wrapText="1"/>
    </xf>
    <xf numFmtId="0" fontId="32" fillId="8" borderId="19" xfId="14" applyBorder="1" applyAlignment="1">
      <alignment vertical="center" wrapText="1"/>
    </xf>
    <xf numFmtId="0" fontId="34" fillId="0" borderId="0" xfId="0" applyFont="1" applyBorder="1"/>
    <xf numFmtId="0" fontId="32" fillId="8" borderId="63" xfId="14" applyBorder="1">
      <alignment vertical="center"/>
    </xf>
    <xf numFmtId="0" fontId="34" fillId="0" borderId="64" xfId="0" applyFont="1" applyFill="1" applyBorder="1" applyAlignment="1">
      <alignment vertical="center"/>
    </xf>
    <xf numFmtId="0" fontId="32" fillId="8" borderId="65" xfId="14" applyBorder="1">
      <alignment vertical="center"/>
    </xf>
    <xf numFmtId="0" fontId="34" fillId="0" borderId="66"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19" fillId="0" borderId="68" xfId="0" applyFont="1" applyBorder="1" applyAlignment="1">
      <alignment horizontal="left" vertical="center" wrapText="1"/>
    </xf>
    <xf numFmtId="0" fontId="34" fillId="0" borderId="69" xfId="0" applyFont="1" applyBorder="1" applyAlignment="1">
      <alignment vertical="center"/>
    </xf>
    <xf numFmtId="0" fontId="34" fillId="0" borderId="69" xfId="0" applyFont="1" applyFill="1" applyBorder="1" applyAlignment="1">
      <alignment vertical="center"/>
    </xf>
    <xf numFmtId="0" fontId="32" fillId="8" borderId="39" xfId="14" applyBorder="1">
      <alignment vertical="center"/>
    </xf>
    <xf numFmtId="0" fontId="32" fillId="8" borderId="69" xfId="14" applyBorder="1">
      <alignment vertical="center"/>
    </xf>
    <xf numFmtId="0" fontId="37" fillId="0" borderId="69" xfId="0" applyFont="1" applyFill="1" applyBorder="1" applyAlignment="1">
      <alignment horizontal="left" vertical="center" wrapText="1"/>
    </xf>
    <xf numFmtId="0" fontId="19" fillId="0" borderId="69" xfId="15" applyBorder="1">
      <alignment vertical="center"/>
    </xf>
    <xf numFmtId="0" fontId="37" fillId="0" borderId="70" xfId="0" applyFont="1" applyFill="1" applyBorder="1" applyAlignment="1">
      <alignment horizontal="left" vertical="center" wrapText="1"/>
    </xf>
    <xf numFmtId="0" fontId="34" fillId="0" borderId="10" xfId="0" applyFont="1" applyBorder="1" applyAlignment="1">
      <alignment vertical="center"/>
    </xf>
    <xf numFmtId="0" fontId="34" fillId="0" borderId="0" xfId="0" applyFont="1" applyBorder="1" applyAlignment="1">
      <alignment horizontal="left" vertical="center"/>
    </xf>
    <xf numFmtId="0" fontId="34" fillId="0" borderId="0" xfId="0" applyFont="1" applyBorder="1" applyAlignment="1">
      <alignment vertical="center"/>
    </xf>
    <xf numFmtId="0" fontId="34" fillId="0" borderId="43" xfId="0" applyFont="1" applyBorder="1" applyAlignment="1">
      <alignment vertical="center"/>
    </xf>
    <xf numFmtId="0" fontId="31" fillId="0" borderId="0" xfId="0" applyFont="1" applyBorder="1"/>
    <xf numFmtId="0" fontId="34" fillId="0" borderId="44" xfId="0" applyFont="1" applyBorder="1" applyAlignment="1">
      <alignment vertical="center"/>
    </xf>
    <xf numFmtId="0" fontId="34" fillId="0" borderId="45" xfId="0" applyFont="1" applyBorder="1" applyAlignment="1">
      <alignment horizontal="left" vertical="center"/>
    </xf>
    <xf numFmtId="0" fontId="34" fillId="0" borderId="45" xfId="0" applyFont="1" applyBorder="1" applyAlignment="1">
      <alignment vertical="center"/>
    </xf>
    <xf numFmtId="0" fontId="34" fillId="0" borderId="46" xfId="0" applyFont="1" applyBorder="1" applyAlignment="1">
      <alignment vertical="center"/>
    </xf>
    <xf numFmtId="0" fontId="34" fillId="0" borderId="47" xfId="0" applyFont="1" applyBorder="1"/>
    <xf numFmtId="0" fontId="34" fillId="0" borderId="0" xfId="0" applyFont="1"/>
    <xf numFmtId="0" fontId="0" fillId="0" borderId="0" xfId="0" applyAlignment="1">
      <alignment vertical="center"/>
    </xf>
    <xf numFmtId="0" fontId="28" fillId="7" borderId="72" xfId="0" applyFont="1" applyFill="1" applyBorder="1" applyAlignment="1">
      <alignment vertical="center"/>
    </xf>
    <xf numFmtId="0" fontId="28" fillId="7" borderId="72" xfId="0" applyFont="1" applyFill="1" applyBorder="1" applyAlignment="1">
      <alignment vertical="center" wrapText="1"/>
    </xf>
    <xf numFmtId="0" fontId="28" fillId="7" borderId="72" xfId="0" applyFont="1" applyFill="1" applyBorder="1" applyAlignment="1">
      <alignment horizontal="left" vertical="center" wrapText="1"/>
    </xf>
    <xf numFmtId="0" fontId="28" fillId="7" borderId="73" xfId="0" applyFont="1" applyFill="1" applyBorder="1" applyAlignment="1">
      <alignment horizontal="left" vertical="center" wrapText="1"/>
    </xf>
    <xf numFmtId="0" fontId="20" fillId="0" borderId="0" xfId="0" applyFont="1" applyFill="1" applyAlignment="1">
      <alignment vertical="center"/>
    </xf>
    <xf numFmtId="0" fontId="39" fillId="0" borderId="57" xfId="0" applyFont="1" applyFill="1" applyBorder="1" applyAlignment="1">
      <alignment horizontal="left" vertical="center" wrapText="1"/>
    </xf>
    <xf numFmtId="0" fontId="39" fillId="0" borderId="58" xfId="0" applyFont="1" applyFill="1" applyBorder="1" applyAlignment="1">
      <alignment horizontal="left" vertical="center"/>
    </xf>
    <xf numFmtId="0" fontId="21" fillId="0" borderId="58" xfId="0" applyFont="1" applyFill="1" applyBorder="1"/>
    <xf numFmtId="0" fontId="40" fillId="0" borderId="64" xfId="0" applyFont="1" applyFill="1" applyBorder="1"/>
    <xf numFmtId="0" fontId="32" fillId="8" borderId="19" xfId="0" applyNumberFormat="1" applyFont="1" applyFill="1" applyBorder="1" applyAlignment="1" applyProtection="1">
      <alignment vertical="center"/>
    </xf>
    <xf numFmtId="0" fontId="41" fillId="12" borderId="64" xfId="0" applyFont="1" applyFill="1" applyBorder="1" applyAlignment="1">
      <alignment horizontal="left" vertical="top" wrapText="1"/>
    </xf>
    <xf numFmtId="0" fontId="40" fillId="0" borderId="64" xfId="0" applyFont="1" applyFill="1" applyBorder="1" applyAlignment="1">
      <alignment vertical="top" wrapText="1"/>
    </xf>
    <xf numFmtId="0" fontId="42" fillId="0" borderId="75" xfId="0" applyFont="1" applyFill="1" applyBorder="1" applyAlignment="1">
      <alignment horizontal="left" vertical="top" wrapText="1"/>
    </xf>
    <xf numFmtId="0" fontId="40" fillId="0" borderId="64" xfId="0" applyFont="1" applyFill="1" applyBorder="1" applyAlignment="1">
      <alignment vertical="top"/>
    </xf>
    <xf numFmtId="0" fontId="43" fillId="12" borderId="64" xfId="0" applyFont="1" applyFill="1" applyBorder="1" applyAlignment="1">
      <alignment vertical="top"/>
    </xf>
    <xf numFmtId="0" fontId="39" fillId="0" borderId="58" xfId="0" applyFont="1" applyFill="1" applyBorder="1" applyAlignment="1">
      <alignment horizontal="left" vertical="center" wrapText="1" indent="2"/>
    </xf>
    <xf numFmtId="0" fontId="35" fillId="5" borderId="57" xfId="16" applyBorder="1">
      <alignment horizontal="left" vertical="center" wrapText="1"/>
    </xf>
    <xf numFmtId="0" fontId="35" fillId="5" borderId="58" xfId="16" applyBorder="1" applyAlignment="1">
      <alignment horizontal="left" vertical="center"/>
    </xf>
    <xf numFmtId="0" fontId="35" fillId="5" borderId="77" xfId="16" applyBorder="1" applyAlignment="1">
      <alignment vertical="center" wrapText="1"/>
    </xf>
    <xf numFmtId="0" fontId="35" fillId="5" borderId="74" xfId="16" applyBorder="1">
      <alignment horizontal="left" vertical="center" wrapText="1"/>
    </xf>
    <xf numFmtId="0" fontId="35" fillId="5" borderId="64" xfId="16" applyBorder="1">
      <alignment horizontal="left" vertical="center" wrapText="1"/>
    </xf>
    <xf numFmtId="0" fontId="35" fillId="5" borderId="75" xfId="16" applyBorder="1">
      <alignment horizontal="left" vertical="center" wrapText="1"/>
    </xf>
    <xf numFmtId="0" fontId="35" fillId="0" borderId="0" xfId="16" applyFill="1" applyBorder="1">
      <alignment horizontal="left" vertical="center" wrapText="1"/>
    </xf>
    <xf numFmtId="0" fontId="35" fillId="5" borderId="0" xfId="16" applyBorder="1">
      <alignment horizontal="left" vertical="center" wrapText="1"/>
    </xf>
    <xf numFmtId="0" fontId="21" fillId="0" borderId="57" xfId="0" applyFont="1" applyFill="1" applyBorder="1"/>
    <xf numFmtId="0" fontId="39" fillId="0" borderId="58" xfId="0" applyFont="1" applyFill="1" applyBorder="1" applyAlignment="1">
      <alignment horizontal="left" vertical="center" wrapText="1"/>
    </xf>
    <xf numFmtId="0" fontId="39" fillId="0" borderId="58" xfId="0" applyFont="1" applyFill="1" applyBorder="1" applyAlignment="1">
      <alignment vertical="center" wrapText="1"/>
    </xf>
    <xf numFmtId="0" fontId="40" fillId="0" borderId="8" xfId="0" applyFont="1" applyFill="1" applyBorder="1" applyAlignment="1">
      <alignment vertical="top"/>
    </xf>
    <xf numFmtId="0" fontId="19" fillId="0" borderId="19" xfId="14" applyNumberFormat="1" applyFont="1" applyFill="1" applyBorder="1" applyAlignment="1" applyProtection="1">
      <alignment vertical="center"/>
    </xf>
    <xf numFmtId="0" fontId="35" fillId="5" borderId="58" xfId="16" applyBorder="1">
      <alignment horizontal="left" vertical="center" wrapText="1"/>
    </xf>
    <xf numFmtId="0" fontId="32" fillId="8" borderId="78" xfId="14" applyBorder="1">
      <alignment vertical="center"/>
    </xf>
    <xf numFmtId="0" fontId="32" fillId="8" borderId="79" xfId="14" applyBorder="1">
      <alignment vertical="center"/>
    </xf>
    <xf numFmtId="0" fontId="21" fillId="0" borderId="66" xfId="0" applyFont="1" applyFill="1" applyBorder="1"/>
    <xf numFmtId="0" fontId="39" fillId="0" borderId="67" xfId="0" applyFont="1" applyFill="1" applyBorder="1" applyAlignment="1">
      <alignment horizontal="left" vertical="center" wrapText="1"/>
    </xf>
    <xf numFmtId="0" fontId="39" fillId="0" borderId="67" xfId="0" applyFont="1" applyFill="1" applyBorder="1" applyAlignment="1">
      <alignment vertical="center" wrapText="1"/>
    </xf>
    <xf numFmtId="0" fontId="40" fillId="0" borderId="80" xfId="0" applyFont="1" applyFill="1" applyBorder="1"/>
    <xf numFmtId="0" fontId="19" fillId="0" borderId="39" xfId="14" applyNumberFormat="1" applyFont="1" applyFill="1" applyBorder="1" applyAlignment="1" applyProtection="1">
      <alignment vertical="center"/>
    </xf>
    <xf numFmtId="0" fontId="40" fillId="0" borderId="80" xfId="0" applyFont="1" applyFill="1" applyBorder="1" applyAlignment="1">
      <alignment vertical="top" wrapText="1"/>
    </xf>
    <xf numFmtId="0" fontId="19" fillId="0" borderId="41" xfId="14" applyNumberFormat="1" applyFont="1" applyFill="1" applyBorder="1" applyAlignment="1" applyProtection="1">
      <alignment vertical="center"/>
    </xf>
    <xf numFmtId="0" fontId="28" fillId="7" borderId="76" xfId="0" applyFont="1" applyFill="1" applyBorder="1" applyAlignment="1">
      <alignment vertical="center"/>
    </xf>
    <xf numFmtId="0" fontId="28" fillId="7" borderId="76" xfId="0" applyFont="1" applyFill="1" applyBorder="1" applyAlignment="1">
      <alignment vertical="center" wrapText="1"/>
    </xf>
    <xf numFmtId="0" fontId="28" fillId="7" borderId="76" xfId="0" applyFont="1" applyFill="1" applyBorder="1" applyAlignment="1">
      <alignment horizontal="left" vertical="center" wrapText="1"/>
    </xf>
    <xf numFmtId="0" fontId="28" fillId="7" borderId="83" xfId="0" applyFont="1" applyFill="1" applyBorder="1" applyAlignment="1">
      <alignment horizontal="left" vertical="center" wrapText="1"/>
    </xf>
    <xf numFmtId="0" fontId="43" fillId="0" borderId="64" xfId="0" applyFont="1" applyFill="1" applyBorder="1"/>
    <xf numFmtId="0" fontId="43" fillId="0" borderId="64" xfId="0" applyFont="1" applyFill="1" applyBorder="1" applyAlignment="1">
      <alignment vertical="top"/>
    </xf>
    <xf numFmtId="0" fontId="42" fillId="12" borderId="64" xfId="0" applyFont="1" applyFill="1" applyBorder="1" applyAlignment="1">
      <alignment horizontal="left" vertical="top" wrapText="1"/>
    </xf>
    <xf numFmtId="0" fontId="43" fillId="0" borderId="64" xfId="0" applyFont="1" applyFill="1" applyBorder="1" applyAlignment="1">
      <alignment vertical="top" wrapText="1"/>
    </xf>
    <xf numFmtId="0" fontId="42" fillId="12" borderId="64" xfId="0" applyFont="1" applyFill="1" applyBorder="1"/>
    <xf numFmtId="0" fontId="42" fillId="0" borderId="64" xfId="0" applyFont="1" applyFill="1" applyBorder="1" applyAlignment="1">
      <alignment vertical="top" wrapText="1"/>
    </xf>
    <xf numFmtId="0" fontId="42" fillId="0" borderId="64" xfId="0" applyFont="1" applyFill="1" applyBorder="1" applyAlignment="1">
      <alignment vertical="top"/>
    </xf>
    <xf numFmtId="0" fontId="42" fillId="12" borderId="64" xfId="0" applyFont="1" applyFill="1" applyBorder="1" applyAlignment="1">
      <alignment vertical="top"/>
    </xf>
    <xf numFmtId="0" fontId="19" fillId="0" borderId="19" xfId="0" applyNumberFormat="1" applyFont="1" applyFill="1" applyBorder="1" applyAlignment="1" applyProtection="1">
      <alignment vertical="center"/>
    </xf>
    <xf numFmtId="0" fontId="40" fillId="0" borderId="84" xfId="0" applyFont="1" applyFill="1" applyBorder="1"/>
    <xf numFmtId="0" fontId="39" fillId="0" borderId="58" xfId="0" applyFont="1" applyFill="1" applyBorder="1" applyAlignment="1"/>
    <xf numFmtId="0" fontId="39" fillId="0" borderId="58" xfId="0" applyFont="1" applyFill="1" applyBorder="1" applyAlignment="1">
      <alignment vertical="center"/>
    </xf>
    <xf numFmtId="0" fontId="21" fillId="0" borderId="10" xfId="0" applyFont="1" applyFill="1" applyBorder="1"/>
    <xf numFmtId="0" fontId="39" fillId="0" borderId="86" xfId="0" applyFont="1" applyFill="1" applyBorder="1" applyAlignment="1">
      <alignment horizontal="left" vertical="center" wrapText="1"/>
    </xf>
    <xf numFmtId="0" fontId="39" fillId="0" borderId="87" xfId="0" applyFont="1" applyFill="1" applyBorder="1" applyAlignment="1">
      <alignment horizontal="left" vertical="center"/>
    </xf>
    <xf numFmtId="0" fontId="39" fillId="0" borderId="87" xfId="0" applyFont="1" applyFill="1" applyBorder="1"/>
    <xf numFmtId="0" fontId="40" fillId="0" borderId="74" xfId="0" applyFont="1" applyFill="1" applyBorder="1"/>
    <xf numFmtId="0" fontId="42" fillId="0" borderId="74" xfId="0" applyFont="1" applyFill="1" applyBorder="1" applyAlignment="1">
      <alignment vertical="top"/>
    </xf>
    <xf numFmtId="0" fontId="30" fillId="0" borderId="19" xfId="14" applyFont="1" applyFill="1" applyBorder="1">
      <alignment vertical="center"/>
    </xf>
    <xf numFmtId="0" fontId="42" fillId="0" borderId="74" xfId="0" applyFont="1" applyFill="1" applyBorder="1" applyAlignment="1">
      <alignment vertical="top" wrapText="1"/>
    </xf>
    <xf numFmtId="0" fontId="42" fillId="0" borderId="88" xfId="0" applyFont="1" applyFill="1" applyBorder="1" applyAlignment="1">
      <alignment horizontal="left" vertical="top" wrapText="1"/>
    </xf>
    <xf numFmtId="0" fontId="32" fillId="8" borderId="19" xfId="14" applyNumberFormat="1" applyFont="1" applyFill="1" applyBorder="1" applyAlignment="1" applyProtection="1">
      <alignment vertical="center"/>
    </xf>
    <xf numFmtId="0" fontId="42" fillId="0" borderId="8" xfId="0" applyFont="1" applyFill="1" applyBorder="1" applyAlignment="1">
      <alignment vertical="top" wrapText="1"/>
    </xf>
    <xf numFmtId="0" fontId="42" fillId="0" borderId="8" xfId="0" applyFont="1" applyFill="1" applyBorder="1" applyAlignment="1">
      <alignment vertical="top"/>
    </xf>
    <xf numFmtId="0" fontId="21" fillId="0" borderId="86" xfId="0" applyFont="1" applyFill="1" applyBorder="1"/>
    <xf numFmtId="0" fontId="19" fillId="0" borderId="78" xfId="0" applyNumberFormat="1" applyFont="1" applyFill="1" applyBorder="1" applyAlignment="1" applyProtection="1">
      <alignment vertical="center"/>
    </xf>
    <xf numFmtId="0" fontId="32" fillId="8" borderId="78" xfId="0" applyNumberFormat="1" applyFont="1" applyFill="1" applyBorder="1" applyAlignment="1" applyProtection="1">
      <alignment vertical="center"/>
    </xf>
    <xf numFmtId="0" fontId="32" fillId="8" borderId="19" xfId="0" applyNumberFormat="1" applyFont="1" applyFill="1" applyBorder="1" applyAlignment="1" applyProtection="1">
      <alignment vertical="center" wrapText="1"/>
    </xf>
    <xf numFmtId="0" fontId="21" fillId="0" borderId="44" xfId="0" applyFont="1" applyFill="1" applyBorder="1"/>
    <xf numFmtId="0" fontId="39" fillId="0" borderId="67" xfId="0" applyFont="1" applyFill="1" applyBorder="1" applyAlignment="1">
      <alignment horizontal="left" vertical="center"/>
    </xf>
    <xf numFmtId="0" fontId="39" fillId="0" borderId="67" xfId="0" applyFont="1" applyFill="1" applyBorder="1"/>
    <xf numFmtId="0" fontId="19" fillId="0" borderId="39" xfId="0" applyNumberFormat="1" applyFont="1" applyFill="1" applyBorder="1" applyAlignment="1" applyProtection="1">
      <alignment vertical="center"/>
    </xf>
    <xf numFmtId="0" fontId="32" fillId="8" borderId="39" xfId="0" applyNumberFormat="1" applyFont="1" applyFill="1" applyBorder="1" applyAlignment="1" applyProtection="1">
      <alignment vertical="center"/>
    </xf>
    <xf numFmtId="0" fontId="42" fillId="0" borderId="89" xfId="0" applyFont="1" applyFill="1" applyBorder="1" applyAlignment="1">
      <alignment horizontal="left" vertical="top" wrapText="1"/>
    </xf>
    <xf numFmtId="0" fontId="21" fillId="0" borderId="0" xfId="0" applyFont="1" applyFill="1" applyBorder="1" applyAlignment="1">
      <alignment horizontal="left" vertical="center"/>
    </xf>
    <xf numFmtId="0" fontId="21" fillId="0" borderId="47" xfId="0" applyFont="1" applyFill="1" applyBorder="1"/>
    <xf numFmtId="0" fontId="19" fillId="0" borderId="96" xfId="0" applyFont="1" applyBorder="1" applyAlignment="1">
      <alignment horizontal="left" vertical="center" wrapText="1"/>
    </xf>
    <xf numFmtId="0" fontId="19" fillId="0" borderId="34" xfId="0" applyFont="1" applyBorder="1" applyAlignment="1">
      <alignment horizontal="left" vertical="center"/>
    </xf>
    <xf numFmtId="0" fontId="19" fillId="0" borderId="34" xfId="0" applyFont="1" applyBorder="1" applyAlignment="1">
      <alignment horizontal="center" vertical="center" wrapText="1"/>
    </xf>
    <xf numFmtId="0" fontId="19" fillId="0" borderId="97" xfId="0" applyFont="1" applyBorder="1" applyAlignment="1">
      <alignment horizontal="center" vertical="center"/>
    </xf>
    <xf numFmtId="0" fontId="19" fillId="0" borderId="47" xfId="0" applyFont="1" applyBorder="1" applyAlignment="1">
      <alignment horizontal="left" vertical="center" wrapText="1"/>
    </xf>
    <xf numFmtId="0" fontId="19" fillId="0" borderId="98" xfId="0" applyFont="1" applyBorder="1" applyAlignment="1">
      <alignment horizontal="left" vertical="center"/>
    </xf>
    <xf numFmtId="0" fontId="19"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47" xfId="0" applyFont="1" applyBorder="1"/>
    <xf numFmtId="0" fontId="19" fillId="0" borderId="98" xfId="0" applyFont="1" applyBorder="1" applyAlignment="1">
      <alignment horizontal="center"/>
    </xf>
    <xf numFmtId="0" fontId="19" fillId="0" borderId="98" xfId="0" applyFont="1" applyBorder="1" applyAlignment="1">
      <alignment horizontal="left"/>
    </xf>
    <xf numFmtId="0" fontId="17" fillId="0" borderId="0" xfId="12" applyAlignment="1" applyProtection="1"/>
    <xf numFmtId="0" fontId="17" fillId="0" borderId="0" xfId="12" applyAlignment="1" applyProtection="1">
      <alignment wrapText="1"/>
    </xf>
    <xf numFmtId="0" fontId="0" fillId="0" borderId="0" xfId="0" applyAlignment="1">
      <alignment horizontal="center"/>
    </xf>
    <xf numFmtId="0" fontId="13" fillId="0" borderId="0" xfId="0" applyFont="1" applyFill="1" applyAlignment="1">
      <alignment vertical="top" wrapText="1"/>
    </xf>
    <xf numFmtId="166" fontId="0" fillId="0" borderId="0" xfId="0" applyNumberFormat="1"/>
    <xf numFmtId="0" fontId="0" fillId="0" borderId="0" xfId="0"/>
    <xf numFmtId="11" fontId="0" fillId="0" borderId="0" xfId="0" applyNumberFormat="1"/>
    <xf numFmtId="8" fontId="0" fillId="0" borderId="0" xfId="0" applyNumberFormat="1"/>
    <xf numFmtId="0" fontId="12" fillId="0" borderId="3" xfId="9" applyFont="1" applyAlignment="1">
      <alignment wrapText="1"/>
    </xf>
    <xf numFmtId="0" fontId="10" fillId="0" borderId="0" xfId="8" applyFont="1" applyBorder="1" applyAlignment="1">
      <alignment horizontal="right"/>
    </xf>
    <xf numFmtId="0" fontId="10" fillId="0" borderId="2" xfId="8" applyFont="1" applyAlignment="1">
      <alignment horizontal="center"/>
    </xf>
    <xf numFmtId="0" fontId="13" fillId="0" borderId="0" xfId="0" applyFont="1" applyAlignment="1">
      <alignment horizontal="left" vertical="top" indent="21"/>
    </xf>
    <xf numFmtId="0" fontId="9" fillId="0" borderId="0" xfId="11" applyFont="1" applyAlignment="1">
      <alignment horizontal="center"/>
    </xf>
    <xf numFmtId="0" fontId="13" fillId="0" borderId="103" xfId="0" applyFont="1" applyBorder="1" applyAlignment="1">
      <alignment vertical="top"/>
    </xf>
    <xf numFmtId="0" fontId="13" fillId="0" borderId="103" xfId="0" applyFont="1" applyBorder="1" applyAlignment="1">
      <alignment vertical="top" wrapText="1"/>
    </xf>
    <xf numFmtId="0" fontId="13" fillId="0" borderId="105" xfId="0" applyFont="1" applyBorder="1" applyAlignment="1">
      <alignment vertical="top"/>
    </xf>
    <xf numFmtId="0" fontId="13" fillId="0" borderId="105" xfId="0" applyFont="1" applyBorder="1" applyAlignment="1">
      <alignment vertical="top" wrapText="1"/>
    </xf>
    <xf numFmtId="0" fontId="13" fillId="0" borderId="105" xfId="0" applyFont="1" applyFill="1" applyBorder="1" applyAlignment="1">
      <alignment vertical="top" wrapText="1"/>
    </xf>
    <xf numFmtId="0" fontId="6" fillId="0" borderId="107" xfId="9" applyBorder="1" applyAlignment="1">
      <alignment vertical="top"/>
    </xf>
    <xf numFmtId="0" fontId="12" fillId="0" borderId="107" xfId="9" applyFont="1" applyBorder="1" applyAlignment="1">
      <alignment vertical="top" wrapText="1"/>
    </xf>
    <xf numFmtId="0" fontId="6" fillId="0" borderId="107" xfId="9" applyBorder="1" applyAlignment="1">
      <alignment vertical="top" wrapText="1"/>
    </xf>
    <xf numFmtId="0" fontId="13" fillId="0" borderId="105" xfId="0" applyFont="1" applyBorder="1" applyAlignment="1">
      <alignment horizontal="left" vertical="top" wrapText="1" indent="2"/>
    </xf>
    <xf numFmtId="0" fontId="13" fillId="0" borderId="107" xfId="0" applyFont="1" applyBorder="1" applyAlignment="1">
      <alignment vertical="top"/>
    </xf>
    <xf numFmtId="0" fontId="13" fillId="0" borderId="107" xfId="0" applyFont="1" applyBorder="1" applyAlignment="1">
      <alignment horizontal="left" vertical="top" wrapText="1" indent="2"/>
    </xf>
    <xf numFmtId="0" fontId="13" fillId="0" borderId="109" xfId="0" applyFont="1" applyBorder="1" applyAlignment="1">
      <alignment vertical="top"/>
    </xf>
    <xf numFmtId="0" fontId="13" fillId="0" borderId="110" xfId="0" applyFont="1" applyBorder="1" applyAlignment="1">
      <alignment vertical="top" wrapText="1"/>
    </xf>
    <xf numFmtId="0" fontId="13" fillId="0" borderId="111" xfId="0" applyFont="1" applyBorder="1" applyAlignment="1">
      <alignment vertical="top"/>
    </xf>
    <xf numFmtId="0" fontId="13" fillId="0" borderId="112" xfId="0" applyFont="1" applyBorder="1" applyAlignment="1">
      <alignment vertical="top" wrapText="1"/>
    </xf>
    <xf numFmtId="0" fontId="13" fillId="0" borderId="113" xfId="0" applyFont="1" applyBorder="1" applyAlignment="1">
      <alignment vertical="top" wrapText="1"/>
    </xf>
    <xf numFmtId="0" fontId="13" fillId="0" borderId="114" xfId="0" applyFont="1" applyBorder="1" applyAlignment="1">
      <alignment vertical="top" wrapText="1"/>
    </xf>
    <xf numFmtId="0" fontId="13" fillId="0" borderId="115" xfId="0" applyFont="1" applyBorder="1" applyAlignment="1">
      <alignment vertical="top"/>
    </xf>
    <xf numFmtId="0" fontId="13" fillId="0" borderId="115" xfId="0" applyFont="1" applyBorder="1" applyAlignment="1">
      <alignment vertical="top" wrapText="1"/>
    </xf>
    <xf numFmtId="164" fontId="47" fillId="0" borderId="0" xfId="8" applyNumberFormat="1" applyFont="1" applyBorder="1"/>
    <xf numFmtId="0" fontId="0" fillId="0" borderId="0" xfId="0" applyProtection="1">
      <protection locked="0"/>
    </xf>
    <xf numFmtId="0" fontId="0" fillId="0" borderId="0" xfId="0" applyAlignment="1" applyProtection="1">
      <alignment wrapText="1"/>
      <protection locked="0"/>
    </xf>
    <xf numFmtId="0" fontId="9" fillId="0" borderId="0" xfId="11" applyFont="1" applyAlignment="1" applyProtection="1">
      <alignment horizontal="center"/>
      <protection locked="0"/>
    </xf>
    <xf numFmtId="0" fontId="10" fillId="0" borderId="0" xfId="8" applyFont="1" applyBorder="1" applyAlignment="1" applyProtection="1">
      <alignment horizontal="right"/>
      <protection locked="0"/>
    </xf>
    <xf numFmtId="0" fontId="10" fillId="0" borderId="2" xfId="8" applyFont="1" applyProtection="1">
      <protection locked="0"/>
    </xf>
    <xf numFmtId="0" fontId="6" fillId="0" borderId="3" xfId="9" applyProtection="1">
      <protection locked="0"/>
    </xf>
    <xf numFmtId="0" fontId="14" fillId="2" borderId="104" xfId="1" applyFont="1" applyBorder="1" applyAlignment="1" applyProtection="1">
      <alignment horizontal="right" vertical="top" indent="2"/>
      <protection locked="0"/>
    </xf>
    <xf numFmtId="0" fontId="14" fillId="2" borderId="106" xfId="1" applyFont="1" applyBorder="1" applyAlignment="1" applyProtection="1">
      <alignment horizontal="right" vertical="top" indent="2"/>
      <protection locked="0"/>
    </xf>
    <xf numFmtId="0" fontId="0" fillId="0" borderId="0" xfId="0" applyAlignment="1" applyProtection="1">
      <protection locked="0"/>
    </xf>
    <xf numFmtId="0" fontId="11" fillId="0" borderId="107" xfId="9" applyFont="1" applyBorder="1" applyAlignment="1" applyProtection="1">
      <alignment vertical="top"/>
      <protection locked="0"/>
    </xf>
    <xf numFmtId="0" fontId="17" fillId="0" borderId="0" xfId="12" applyAlignment="1" applyProtection="1">
      <protection locked="0"/>
    </xf>
    <xf numFmtId="0" fontId="14" fillId="2" borderId="108" xfId="1" applyFont="1" applyBorder="1" applyAlignment="1" applyProtection="1">
      <alignment horizontal="right" vertical="top" indent="2"/>
      <protection locked="0"/>
    </xf>
    <xf numFmtId="0" fontId="13" fillId="0" borderId="0" xfId="0" applyFont="1" applyProtection="1">
      <protection locked="0"/>
    </xf>
    <xf numFmtId="164" fontId="47" fillId="0" borderId="0" xfId="8" applyNumberFormat="1" applyFont="1" applyBorder="1" applyProtection="1"/>
    <xf numFmtId="0" fontId="0" fillId="0" borderId="0" xfId="0" applyProtection="1"/>
    <xf numFmtId="0" fontId="0" fillId="0" borderId="0" xfId="0" applyAlignment="1" applyProtection="1">
      <alignment wrapText="1"/>
    </xf>
    <xf numFmtId="0" fontId="13" fillId="0" borderId="0" xfId="0" applyFont="1" applyAlignment="1" applyProtection="1">
      <alignment horizontal="left" vertical="top" indent="21"/>
    </xf>
    <xf numFmtId="0" fontId="10" fillId="0" borderId="2" xfId="8" applyFont="1" applyAlignment="1" applyProtection="1">
      <alignment horizontal="center"/>
    </xf>
    <xf numFmtId="0" fontId="10" fillId="0" borderId="2" xfId="8" applyFont="1" applyAlignment="1" applyProtection="1">
      <alignment wrapText="1"/>
    </xf>
    <xf numFmtId="0" fontId="6" fillId="0" borderId="3" xfId="9" applyProtection="1"/>
    <xf numFmtId="0" fontId="12" fillId="0" borderId="3" xfId="9" applyFont="1" applyAlignment="1" applyProtection="1">
      <alignment wrapText="1"/>
    </xf>
    <xf numFmtId="0" fontId="13" fillId="0" borderId="103" xfId="0" applyFont="1" applyBorder="1" applyAlignment="1" applyProtection="1">
      <alignment vertical="top"/>
    </xf>
    <xf numFmtId="0" fontId="13" fillId="0" borderId="103" xfId="0" applyFont="1" applyBorder="1" applyAlignment="1" applyProtection="1">
      <alignment vertical="top" wrapText="1"/>
    </xf>
    <xf numFmtId="0" fontId="13" fillId="0" borderId="105" xfId="0" applyFont="1" applyBorder="1" applyAlignment="1" applyProtection="1">
      <alignment vertical="top"/>
    </xf>
    <xf numFmtId="0" fontId="13" fillId="0" borderId="105" xfId="0" applyFont="1" applyBorder="1" applyAlignment="1" applyProtection="1">
      <alignment vertical="top" wrapText="1"/>
    </xf>
    <xf numFmtId="0" fontId="13" fillId="0" borderId="105" xfId="0" applyFont="1" applyFill="1" applyBorder="1" applyAlignment="1" applyProtection="1">
      <alignment vertical="top" wrapText="1"/>
    </xf>
    <xf numFmtId="0" fontId="6" fillId="0" borderId="107" xfId="9" applyBorder="1" applyAlignment="1" applyProtection="1">
      <alignment vertical="top"/>
    </xf>
    <xf numFmtId="0" fontId="12" fillId="0" borderId="107" xfId="9" applyFont="1" applyBorder="1" applyAlignment="1" applyProtection="1">
      <alignment vertical="top" wrapText="1"/>
    </xf>
    <xf numFmtId="0" fontId="13" fillId="0" borderId="105" xfId="0" applyFont="1" applyBorder="1" applyAlignment="1" applyProtection="1">
      <alignment horizontal="left" vertical="top" wrapText="1" indent="2"/>
    </xf>
    <xf numFmtId="0" fontId="6" fillId="0" borderId="107" xfId="9" applyBorder="1" applyAlignment="1" applyProtection="1">
      <alignment vertical="top" wrapText="1"/>
    </xf>
    <xf numFmtId="0" fontId="13" fillId="0" borderId="107" xfId="0" applyFont="1" applyBorder="1" applyAlignment="1" applyProtection="1">
      <alignment vertical="top"/>
    </xf>
    <xf numFmtId="0" fontId="13" fillId="0" borderId="107" xfId="0" applyFont="1" applyBorder="1" applyAlignment="1" applyProtection="1">
      <alignment horizontal="left" vertical="top" wrapText="1" indent="2"/>
    </xf>
    <xf numFmtId="0" fontId="13" fillId="0" borderId="0" xfId="0" applyFont="1" applyProtection="1"/>
    <xf numFmtId="0" fontId="13" fillId="0" borderId="0" xfId="0" applyFont="1" applyAlignment="1" applyProtection="1">
      <alignment wrapText="1"/>
    </xf>
    <xf numFmtId="0" fontId="10" fillId="0" borderId="2" xfId="8" applyFont="1" applyProtection="1"/>
    <xf numFmtId="0" fontId="6" fillId="0" borderId="3" xfId="9" applyAlignment="1" applyProtection="1">
      <alignment wrapText="1"/>
    </xf>
    <xf numFmtId="0" fontId="13" fillId="0" borderId="109" xfId="0" applyFont="1" applyBorder="1" applyAlignment="1" applyProtection="1">
      <alignment vertical="top"/>
    </xf>
    <xf numFmtId="0" fontId="13" fillId="0" borderId="110" xfId="0" applyFont="1" applyBorder="1" applyAlignment="1" applyProtection="1">
      <alignment vertical="top" wrapText="1"/>
    </xf>
    <xf numFmtId="0" fontId="13" fillId="0" borderId="111" xfId="0" applyFont="1" applyBorder="1" applyAlignment="1" applyProtection="1">
      <alignment vertical="top"/>
    </xf>
    <xf numFmtId="0" fontId="13" fillId="0" borderId="112" xfId="0" applyFont="1" applyBorder="1" applyAlignment="1" applyProtection="1">
      <alignment vertical="top" wrapText="1"/>
    </xf>
    <xf numFmtId="0" fontId="13" fillId="0" borderId="111" xfId="0" applyFont="1" applyBorder="1" applyAlignment="1" applyProtection="1">
      <alignment vertical="top" wrapText="1"/>
    </xf>
    <xf numFmtId="0" fontId="13" fillId="0" borderId="113" xfId="0" applyFont="1" applyBorder="1" applyAlignment="1" applyProtection="1">
      <alignment vertical="top" wrapText="1"/>
    </xf>
    <xf numFmtId="0" fontId="13" fillId="0" borderId="114" xfId="0" applyFont="1" applyBorder="1" applyAlignment="1" applyProtection="1">
      <alignment vertical="top" wrapText="1"/>
    </xf>
    <xf numFmtId="0" fontId="15" fillId="4" borderId="106" xfId="10" applyFont="1" applyBorder="1" applyAlignment="1" applyProtection="1">
      <alignment horizontal="right" vertical="top" indent="2"/>
    </xf>
    <xf numFmtId="0" fontId="15" fillId="4" borderId="104" xfId="10" applyFont="1" applyBorder="1" applyAlignment="1" applyProtection="1">
      <alignment horizontal="right" vertical="top" indent="2"/>
    </xf>
    <xf numFmtId="0" fontId="14" fillId="2" borderId="1" xfId="1" applyFont="1" applyAlignment="1" applyProtection="1">
      <alignment horizontal="right" vertical="top" indent="2"/>
      <protection locked="0"/>
    </xf>
    <xf numFmtId="0" fontId="13" fillId="0" borderId="0" xfId="0" applyFont="1" applyAlignment="1" applyProtection="1">
      <alignment vertical="top" wrapText="1"/>
    </xf>
    <xf numFmtId="0" fontId="13" fillId="0" borderId="0" xfId="0" applyFont="1" applyFill="1" applyAlignment="1" applyProtection="1">
      <alignment vertical="top" wrapText="1"/>
    </xf>
    <xf numFmtId="0" fontId="15" fillId="4" borderId="1" xfId="10" applyFont="1" applyAlignment="1" applyProtection="1">
      <alignment horizontal="right" vertical="top" indent="2"/>
    </xf>
    <xf numFmtId="0" fontId="0" fillId="0" borderId="0" xfId="0" applyFill="1"/>
    <xf numFmtId="0" fontId="9" fillId="0" borderId="0" xfId="11" applyFont="1" applyAlignment="1">
      <alignment horizontal="left"/>
    </xf>
    <xf numFmtId="0" fontId="48" fillId="0" borderId="0" xfId="11" applyFont="1" applyAlignment="1">
      <alignment horizontal="left"/>
    </xf>
    <xf numFmtId="0" fontId="0" fillId="0" borderId="0" xfId="0" applyAlignment="1">
      <alignment horizontal="center"/>
    </xf>
    <xf numFmtId="0" fontId="13" fillId="0" borderId="110" xfId="0" applyFont="1" applyBorder="1" applyAlignment="1" applyProtection="1">
      <alignment horizontal="left" vertical="top" wrapText="1"/>
    </xf>
    <xf numFmtId="0" fontId="13" fillId="0" borderId="112" xfId="0" applyFont="1" applyBorder="1" applyAlignment="1" applyProtection="1">
      <alignment horizontal="left" vertical="top" wrapText="1"/>
    </xf>
    <xf numFmtId="0" fontId="46" fillId="0" borderId="0" xfId="0" applyFont="1" applyAlignment="1" applyProtection="1">
      <alignment horizontal="left" wrapText="1"/>
    </xf>
    <xf numFmtId="0" fontId="46" fillId="0" borderId="0" xfId="0" applyFont="1" applyAlignment="1">
      <alignment horizontal="left" wrapText="1"/>
    </xf>
    <xf numFmtId="0" fontId="13" fillId="0" borderId="110" xfId="0" applyFont="1" applyBorder="1" applyAlignment="1">
      <alignment horizontal="left" vertical="top" wrapText="1"/>
    </xf>
    <xf numFmtId="0" fontId="13" fillId="0" borderId="112" xfId="0" applyFont="1" applyBorder="1" applyAlignment="1">
      <alignment horizontal="left" vertical="top" wrapText="1"/>
    </xf>
    <xf numFmtId="0" fontId="45" fillId="0" borderId="100" xfId="0" applyFont="1" applyFill="1" applyBorder="1" applyAlignment="1">
      <alignment horizontal="center" vertical="center" wrapText="1"/>
    </xf>
    <xf numFmtId="0" fontId="45" fillId="0" borderId="101" xfId="0" applyFont="1" applyFill="1" applyBorder="1" applyAlignment="1">
      <alignment horizontal="center" vertical="center" wrapText="1"/>
    </xf>
    <xf numFmtId="0" fontId="45" fillId="0" borderId="102" xfId="0" applyFont="1" applyFill="1" applyBorder="1" applyAlignment="1">
      <alignment horizontal="center" vertical="center" wrapText="1"/>
    </xf>
    <xf numFmtId="0" fontId="19" fillId="0" borderId="90"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1" xfId="0" applyFont="1" applyBorder="1" applyAlignment="1">
      <alignment horizontal="left" vertical="center" wrapText="1"/>
    </xf>
    <xf numFmtId="0" fontId="19" fillId="0" borderId="94" xfId="0" applyFont="1" applyBorder="1" applyAlignment="1">
      <alignment horizontal="left" vertical="center" wrapText="1"/>
    </xf>
    <xf numFmtId="0" fontId="19" fillId="0" borderId="91"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95" xfId="0" applyFont="1" applyBorder="1" applyAlignment="1">
      <alignment horizontal="center" vertical="center" wrapText="1"/>
    </xf>
    <xf numFmtId="0" fontId="45" fillId="0" borderId="96" xfId="0" applyFont="1" applyBorder="1" applyAlignment="1">
      <alignment horizontal="center" vertical="center"/>
    </xf>
    <xf numFmtId="0" fontId="45" fillId="0" borderId="34" xfId="0" applyFont="1" applyBorder="1" applyAlignment="1">
      <alignment horizontal="center" vertical="center"/>
    </xf>
    <xf numFmtId="0" fontId="45" fillId="0" borderId="97" xfId="0" applyFont="1" applyBorder="1" applyAlignment="1">
      <alignment horizontal="center" vertical="center"/>
    </xf>
    <xf numFmtId="0" fontId="35" fillId="5" borderId="17" xfId="0" applyFont="1" applyFill="1" applyBorder="1" applyAlignment="1">
      <alignment horizontal="left" vertical="center" wrapText="1"/>
    </xf>
    <xf numFmtId="0" fontId="35" fillId="5" borderId="18" xfId="0" applyFont="1" applyFill="1" applyBorder="1" applyAlignment="1">
      <alignment horizontal="left" vertical="center" wrapText="1"/>
    </xf>
    <xf numFmtId="0" fontId="19" fillId="11" borderId="29" xfId="0" applyFont="1" applyFill="1" applyBorder="1" applyAlignment="1">
      <alignment horizontal="center" vertical="center"/>
    </xf>
    <xf numFmtId="0" fontId="19" fillId="11" borderId="8" xfId="0" applyFont="1" applyFill="1" applyBorder="1" applyAlignment="1">
      <alignment horizontal="center" vertical="center"/>
    </xf>
    <xf numFmtId="0" fontId="19" fillId="11" borderId="40" xfId="0" applyFont="1" applyFill="1" applyBorder="1" applyAlignment="1">
      <alignment horizontal="center" vertical="center"/>
    </xf>
    <xf numFmtId="0" fontId="19" fillId="11" borderId="19" xfId="0" applyFont="1" applyFill="1" applyBorder="1" applyAlignment="1">
      <alignment horizontal="center" vertical="center"/>
    </xf>
    <xf numFmtId="0" fontId="19" fillId="11" borderId="39"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41" xfId="0" applyFont="1" applyFill="1" applyBorder="1" applyAlignment="1">
      <alignment horizontal="center" vertical="center"/>
    </xf>
    <xf numFmtId="0" fontId="30" fillId="0" borderId="2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26" fillId="7" borderId="22"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30" fillId="0" borderId="2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3" xfId="0" applyFont="1" applyBorder="1" applyAlignment="1">
      <alignment horizontal="center" vertical="center" wrapText="1"/>
    </xf>
    <xf numFmtId="0" fontId="19" fillId="0" borderId="31" xfId="15" applyBorder="1" applyAlignment="1">
      <alignment horizontal="center" vertical="center"/>
    </xf>
    <xf numFmtId="0" fontId="19" fillId="0" borderId="9" xfId="15" applyBorder="1" applyAlignment="1">
      <alignment horizontal="center" vertical="center"/>
    </xf>
    <xf numFmtId="0" fontId="19" fillId="0" borderId="33" xfId="15" applyBorder="1" applyAlignment="1">
      <alignment horizontal="center" vertical="center"/>
    </xf>
    <xf numFmtId="0" fontId="30" fillId="0" borderId="19" xfId="0" applyFont="1" applyBorder="1" applyAlignment="1">
      <alignment horizontal="center" vertical="center" wrapText="1"/>
    </xf>
    <xf numFmtId="0" fontId="32" fillId="0" borderId="19" xfId="0" applyFont="1" applyBorder="1" applyAlignment="1">
      <alignment horizontal="center" vertical="center" wrapText="1"/>
    </xf>
    <xf numFmtId="0" fontId="30" fillId="0" borderId="26" xfId="0" applyFont="1" applyBorder="1" applyAlignment="1">
      <alignment horizontal="center" vertical="center" wrapText="1"/>
    </xf>
    <xf numFmtId="0" fontId="32" fillId="0" borderId="26" xfId="0" applyFont="1" applyBorder="1" applyAlignment="1">
      <alignment horizontal="center" vertical="center" wrapText="1"/>
    </xf>
    <xf numFmtId="0" fontId="19" fillId="0" borderId="0" xfId="0" applyFont="1" applyAlignment="1">
      <alignment horizontal="right"/>
    </xf>
    <xf numFmtId="0" fontId="22" fillId="0" borderId="0" xfId="0" applyFont="1" applyFill="1" applyBorder="1" applyAlignment="1">
      <alignment horizontal="center" vertical="center"/>
    </xf>
    <xf numFmtId="0" fontId="24" fillId="0" borderId="0" xfId="0" applyFont="1" applyFill="1" applyBorder="1" applyAlignment="1">
      <alignment horizontal="center"/>
    </xf>
    <xf numFmtId="0" fontId="26" fillId="7" borderId="11"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26" fillId="7" borderId="48" xfId="0" applyFont="1" applyFill="1" applyBorder="1" applyAlignment="1">
      <alignment horizontal="left" vertical="center" wrapText="1"/>
    </xf>
    <xf numFmtId="0" fontId="26" fillId="7" borderId="49" xfId="0" applyFont="1" applyFill="1" applyBorder="1" applyAlignment="1">
      <alignment horizontal="left" vertical="center" wrapText="1"/>
    </xf>
    <xf numFmtId="0" fontId="26" fillId="7" borderId="50" xfId="0" applyFont="1" applyFill="1" applyBorder="1" applyAlignment="1">
      <alignment horizontal="left" vertical="center" wrapText="1"/>
    </xf>
    <xf numFmtId="0" fontId="26" fillId="7" borderId="62" xfId="0" applyFont="1" applyFill="1" applyBorder="1" applyAlignment="1">
      <alignment horizontal="left" vertical="center" wrapText="1"/>
    </xf>
    <xf numFmtId="0" fontId="26" fillId="7" borderId="60" xfId="0" applyFont="1" applyFill="1" applyBorder="1" applyAlignment="1">
      <alignment horizontal="left" vertical="center" wrapText="1"/>
    </xf>
    <xf numFmtId="0" fontId="26" fillId="7" borderId="61" xfId="0" applyFont="1" applyFill="1" applyBorder="1" applyAlignment="1">
      <alignment horizontal="left" vertical="center" wrapText="1"/>
    </xf>
    <xf numFmtId="0" fontId="19" fillId="0" borderId="74" xfId="0" applyNumberFormat="1"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xf>
    <xf numFmtId="0" fontId="19" fillId="0" borderId="40" xfId="0" applyNumberFormat="1" applyFont="1" applyFill="1" applyBorder="1" applyAlignment="1" applyProtection="1">
      <alignment horizontal="center" vertical="center"/>
    </xf>
    <xf numFmtId="0" fontId="30" fillId="12" borderId="74" xfId="0" applyFont="1" applyFill="1" applyBorder="1" applyAlignment="1">
      <alignment horizontal="center" vertical="center"/>
    </xf>
    <xf numFmtId="0" fontId="30" fillId="12" borderId="8" xfId="0" applyFont="1" applyFill="1" applyBorder="1" applyAlignment="1">
      <alignment horizontal="center" vertical="center"/>
    </xf>
    <xf numFmtId="0" fontId="30" fillId="12" borderId="76" xfId="0" applyFont="1" applyFill="1" applyBorder="1" applyAlignment="1">
      <alignment horizontal="center" vertical="center"/>
    </xf>
    <xf numFmtId="0" fontId="30" fillId="12" borderId="74"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76" xfId="0" applyFont="1" applyFill="1" applyBorder="1" applyAlignment="1">
      <alignment horizontal="center" vertical="center" wrapText="1"/>
    </xf>
    <xf numFmtId="0" fontId="31" fillId="0" borderId="74" xfId="0" applyNumberFormat="1" applyFont="1" applyFill="1" applyBorder="1" applyAlignment="1" applyProtection="1">
      <alignment horizontal="center" vertical="center"/>
    </xf>
    <xf numFmtId="0" fontId="31" fillId="0" borderId="8" xfId="0" applyNumberFormat="1" applyFont="1" applyFill="1" applyBorder="1" applyAlignment="1" applyProtection="1">
      <alignment horizontal="center" vertical="center"/>
    </xf>
    <xf numFmtId="0" fontId="31" fillId="0" borderId="76" xfId="0" applyNumberFormat="1" applyFont="1" applyFill="1" applyBorder="1" applyAlignment="1" applyProtection="1">
      <alignment horizontal="center" vertical="center"/>
    </xf>
    <xf numFmtId="0" fontId="30" fillId="12" borderId="85" xfId="0" applyFont="1" applyFill="1" applyBorder="1" applyAlignment="1">
      <alignment horizontal="center" vertical="center"/>
    </xf>
    <xf numFmtId="0" fontId="26" fillId="7" borderId="51" xfId="0" applyFont="1" applyFill="1" applyBorder="1" applyAlignment="1">
      <alignment horizontal="left" vertical="center" wrapText="1"/>
    </xf>
    <xf numFmtId="0" fontId="26" fillId="7" borderId="52" xfId="0" applyFont="1" applyFill="1" applyBorder="1" applyAlignment="1">
      <alignment horizontal="left" vertical="center" wrapText="1"/>
    </xf>
    <xf numFmtId="0" fontId="26" fillId="7" borderId="71" xfId="0" applyFont="1" applyFill="1" applyBorder="1" applyAlignment="1">
      <alignment horizontal="left" vertical="center" wrapText="1"/>
    </xf>
    <xf numFmtId="0" fontId="30" fillId="0" borderId="74" xfId="13" applyFont="1" applyBorder="1" applyAlignment="1">
      <alignment horizontal="center" vertical="center" wrapText="1"/>
    </xf>
    <xf numFmtId="0" fontId="30" fillId="0" borderId="8" xfId="13" applyFont="1" applyBorder="1" applyAlignment="1">
      <alignment horizontal="center" vertical="center" wrapText="1"/>
    </xf>
    <xf numFmtId="0" fontId="30" fillId="0" borderId="76" xfId="13" applyFont="1" applyBorder="1" applyAlignment="1">
      <alignment horizontal="center" vertical="center" wrapText="1"/>
    </xf>
    <xf numFmtId="0" fontId="39" fillId="12" borderId="74" xfId="0" applyFont="1" applyFill="1" applyBorder="1" applyAlignment="1">
      <alignment horizontal="center" vertical="center"/>
    </xf>
    <xf numFmtId="0" fontId="39" fillId="12" borderId="8" xfId="0" applyFont="1" applyFill="1" applyBorder="1" applyAlignment="1">
      <alignment horizontal="center" vertical="center"/>
    </xf>
    <xf numFmtId="0" fontId="39" fillId="12" borderId="76" xfId="0" applyFont="1" applyFill="1" applyBorder="1" applyAlignment="1">
      <alignment horizontal="center" vertical="center"/>
    </xf>
    <xf numFmtId="0" fontId="39" fillId="0" borderId="74"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39" fillId="12" borderId="40" xfId="0" applyFont="1" applyFill="1" applyBorder="1" applyAlignment="1">
      <alignment horizontal="center" vertical="center"/>
    </xf>
    <xf numFmtId="0" fontId="26" fillId="7" borderId="81" xfId="0" applyFont="1" applyFill="1" applyBorder="1" applyAlignment="1">
      <alignment horizontal="left" vertical="center" wrapText="1"/>
    </xf>
    <xf numFmtId="0" fontId="26" fillId="7" borderId="82" xfId="0" applyFont="1" applyFill="1" applyBorder="1" applyAlignment="1">
      <alignment horizontal="left" vertical="center" wrapText="1"/>
    </xf>
    <xf numFmtId="0" fontId="44" fillId="7" borderId="82" xfId="0" applyFont="1" applyFill="1" applyBorder="1" applyAlignment="1">
      <alignment horizontal="left" vertical="center" wrapText="1"/>
    </xf>
  </cellXfs>
  <cellStyles count="19">
    <cellStyle name="Blank" xfId="15"/>
    <cellStyle name="Calculation" xfId="10" builtinId="22"/>
    <cellStyle name="Comma 2" xfId="4"/>
    <cellStyle name="Heading 1" xfId="8" builtinId="16"/>
    <cellStyle name="Heading 2" xfId="9" builtinId="17"/>
    <cellStyle name="Hyperlink" xfId="12" builtinId="8"/>
    <cellStyle name="Input" xfId="1" builtinId="20"/>
    <cellStyle name="Normal" xfId="0" builtinId="0"/>
    <cellStyle name="Normal 2" xfId="3"/>
    <cellStyle name="Normal 2 2" xfId="5"/>
    <cellStyle name="Normal 3" xfId="6"/>
    <cellStyle name="Normal 4" xfId="7"/>
    <cellStyle name="Percent" xfId="2" builtinId="5"/>
    <cellStyle name="Style 1" xfId="14"/>
    <cellStyle name="Style 2" xfId="17"/>
    <cellStyle name="Style 3" xfId="13"/>
    <cellStyle name="Style 4" xfId="16"/>
    <cellStyle name="Style 5" xfId="18"/>
    <cellStyle name="Title" xfId="11"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265783</xdr:rowOff>
    </xdr:to>
    <xdr:pic>
      <xdr:nvPicPr>
        <xdr:cNvPr id="7" name="Picture 6" descr="MORPC_RGB_Primary crop.png"/>
        <xdr:cNvPicPr>
          <a:picLocks noChangeAspect="1"/>
        </xdr:cNvPicPr>
      </xdr:nvPicPr>
      <xdr:blipFill>
        <a:blip xmlns:r="http://schemas.openxmlformats.org/officeDocument/2006/relationships" r:embed="rId1" cstate="print"/>
        <a:stretch>
          <a:fillRect/>
        </a:stretch>
      </xdr:blipFill>
      <xdr:spPr>
        <a:xfrm>
          <a:off x="0" y="0"/>
          <a:ext cx="1609725" cy="1027783"/>
        </a:xfrm>
        <a:prstGeom prst="rect">
          <a:avLst/>
        </a:prstGeom>
      </xdr:spPr>
    </xdr:pic>
    <xdr:clientData/>
  </xdr:twoCellAnchor>
  <xdr:twoCellAnchor>
    <xdr:from>
      <xdr:col>0</xdr:col>
      <xdr:colOff>38099</xdr:colOff>
      <xdr:row>21</xdr:row>
      <xdr:rowOff>0</xdr:rowOff>
    </xdr:from>
    <xdr:to>
      <xdr:col>6</xdr:col>
      <xdr:colOff>342899</xdr:colOff>
      <xdr:row>30</xdr:row>
      <xdr:rowOff>142875</xdr:rowOff>
    </xdr:to>
    <xdr:sp macro="" textlink="">
      <xdr:nvSpPr>
        <xdr:cNvPr id="3" name="TextBox 2"/>
        <xdr:cNvSpPr txBox="1"/>
      </xdr:nvSpPr>
      <xdr:spPr>
        <a:xfrm>
          <a:off x="38099" y="4714875"/>
          <a:ext cx="5762625" cy="1857375"/>
        </a:xfrm>
        <a:prstGeom prst="rect">
          <a:avLst/>
        </a:prstGeom>
        <a:solidFill>
          <a:schemeClr val="lt1"/>
        </a:solidFill>
        <a:ln w="190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solidFill>
                <a:schemeClr val="tx2">
                  <a:lumMod val="50000"/>
                </a:schemeClr>
              </a:solidFill>
              <a:latin typeface="Franklin Gothic Book" pitchFamily="34" charset="0"/>
              <a:ea typeface="+mn-ea"/>
              <a:cs typeface="+mn-cs"/>
            </a:rPr>
            <a:t>Disclaimer: Funding for this Cost Estimator Tool was provided by Franklin, Delaware, Licking, Fairfield and Union counties, municipalities and townships within these counties, the Federal Highway Administration, the Federal Transit Administration, and the Ohio Department of Transportation. The contents of this report reflect the views of MORPC, which is responsible for the facts and accuracy of the data presented herein. The contents do not necessarily reflect the official view and policies of the State of Ohio and/or Federal agencies. This report does not constitute a standard, specification, or regulation.</a:t>
          </a:r>
        </a:p>
        <a:p>
          <a:pPr algn="l"/>
          <a:r>
            <a:rPr lang="en-US" sz="1000">
              <a:solidFill>
                <a:schemeClr val="tx2">
                  <a:lumMod val="50000"/>
                </a:schemeClr>
              </a:solidFill>
              <a:latin typeface="Franklin Gothic Book" pitchFamily="34" charset="0"/>
              <a:ea typeface="+mn-ea"/>
              <a:cs typeface="+mn-cs"/>
            </a:rPr>
            <a:t>MORPC does not discriminate on the basis of age, race, color, national origin, gender, sexual orientation, familial status, religion, veteran status, disability in programs, services or in employment.  Information on non-discrimination and related MORPC policies and procedures is available at </a:t>
          </a:r>
          <a:r>
            <a:rPr lang="en-US" sz="1000" u="sng">
              <a:solidFill>
                <a:schemeClr val="tx2">
                  <a:lumMod val="50000"/>
                </a:schemeClr>
              </a:solidFill>
              <a:latin typeface="Franklin Gothic Book" pitchFamily="34" charset="0"/>
              <a:ea typeface="+mn-ea"/>
              <a:cs typeface="+mn-cs"/>
              <a:hlinkClick xmlns:r="http://schemas.openxmlformats.org/officeDocument/2006/relationships" r:id=""/>
            </a:rPr>
            <a:t>www.morpc.org</a:t>
          </a:r>
          <a:r>
            <a:rPr lang="en-US" sz="1000">
              <a:solidFill>
                <a:schemeClr val="tx2">
                  <a:lumMod val="50000"/>
                </a:schemeClr>
              </a:solidFill>
              <a:latin typeface="Franklin Gothic Book" pitchFamily="34" charset="0"/>
              <a:ea typeface="+mn-ea"/>
              <a:cs typeface="+mn-cs"/>
            </a:rPr>
            <a:t> under Popular Links.  </a:t>
          </a:r>
        </a:p>
        <a:p>
          <a:pPr algn="l"/>
          <a:endParaRPr lang="en-US" sz="1000">
            <a:solidFill>
              <a:schemeClr val="tx2">
                <a:lumMod val="50000"/>
              </a:schemeClr>
            </a:solidFill>
            <a:latin typeface="Franklin Gothic Book" pitchFamily="34" charset="0"/>
            <a:ea typeface="+mn-ea"/>
            <a:cs typeface="+mn-cs"/>
          </a:endParaRPr>
        </a:p>
        <a:p>
          <a:pPr algn="l"/>
          <a:r>
            <a:rPr lang="en-US" sz="1000">
              <a:solidFill>
                <a:schemeClr val="tx2">
                  <a:lumMod val="50000"/>
                </a:schemeClr>
              </a:solidFill>
              <a:latin typeface="Franklin Gothic Book" pitchFamily="34" charset="0"/>
              <a:ea typeface="+mn-ea"/>
              <a:cs typeface="+mn-cs"/>
            </a:rPr>
            <a:t>October</a:t>
          </a:r>
          <a:r>
            <a:rPr lang="en-US" sz="1000" baseline="0">
              <a:solidFill>
                <a:schemeClr val="tx2">
                  <a:lumMod val="50000"/>
                </a:schemeClr>
              </a:solidFill>
              <a:latin typeface="Franklin Gothic Book" pitchFamily="34" charset="0"/>
              <a:ea typeface="+mn-ea"/>
              <a:cs typeface="+mn-cs"/>
            </a:rPr>
            <a:t> 2015</a:t>
          </a:r>
          <a:endParaRPr lang="en-US" sz="1000">
            <a:solidFill>
              <a:schemeClr val="tx2">
                <a:lumMod val="50000"/>
              </a:schemeClr>
            </a:solidFill>
            <a:latin typeface="Franklin Gothic Book" pitchFamily="34" charset="0"/>
            <a:ea typeface="+mn-ea"/>
            <a:cs typeface="+mn-cs"/>
          </a:endParaRPr>
        </a:p>
        <a:p>
          <a:endParaRPr lang="en-US" sz="1100"/>
        </a:p>
      </xdr:txBody>
    </xdr:sp>
    <xdr:clientData/>
  </xdr:twoCellAnchor>
  <xdr:twoCellAnchor editAs="oneCell">
    <xdr:from>
      <xdr:col>2</xdr:col>
      <xdr:colOff>571500</xdr:colOff>
      <xdr:row>1</xdr:row>
      <xdr:rowOff>142875</xdr:rowOff>
    </xdr:from>
    <xdr:to>
      <xdr:col>8</xdr:col>
      <xdr:colOff>600086</xdr:colOff>
      <xdr:row>4</xdr:row>
      <xdr:rowOff>220600</xdr:rowOff>
    </xdr:to>
    <xdr:pic>
      <xdr:nvPicPr>
        <xdr:cNvPr id="6" name="Picture 5" descr="ATP_LOGO_SECONDARY_COLOR2.png"/>
        <xdr:cNvPicPr>
          <a:picLocks noChangeAspect="1"/>
        </xdr:cNvPicPr>
      </xdr:nvPicPr>
      <xdr:blipFill>
        <a:blip xmlns:r="http://schemas.openxmlformats.org/officeDocument/2006/relationships" r:embed="rId2" cstate="print"/>
        <a:stretch>
          <a:fillRect/>
        </a:stretch>
      </xdr:blipFill>
      <xdr:spPr>
        <a:xfrm>
          <a:off x="1790700" y="333375"/>
          <a:ext cx="5486411" cy="64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1352550</xdr:colOff>
      <xdr:row>4</xdr:row>
      <xdr:rowOff>8608</xdr:rowOff>
    </xdr:to>
    <xdr:pic>
      <xdr:nvPicPr>
        <xdr:cNvPr id="2" name="Picture 1" descr="MORPC_RGB_Primary crop.png"/>
        <xdr:cNvPicPr>
          <a:picLocks noChangeAspect="1"/>
        </xdr:cNvPicPr>
      </xdr:nvPicPr>
      <xdr:blipFill>
        <a:blip xmlns:r="http://schemas.openxmlformats.org/officeDocument/2006/relationships" r:embed="rId1" cstate="print"/>
        <a:stretch>
          <a:fillRect/>
        </a:stretch>
      </xdr:blipFill>
      <xdr:spPr>
        <a:xfrm>
          <a:off x="0" y="0"/>
          <a:ext cx="1609725" cy="10277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1352550</xdr:colOff>
      <xdr:row>4</xdr:row>
      <xdr:rowOff>8608</xdr:rowOff>
    </xdr:to>
    <xdr:pic>
      <xdr:nvPicPr>
        <xdr:cNvPr id="2" name="Picture 1" descr="MORPC_RGB_Primary crop.png"/>
        <xdr:cNvPicPr>
          <a:picLocks noChangeAspect="1"/>
        </xdr:cNvPicPr>
      </xdr:nvPicPr>
      <xdr:blipFill>
        <a:blip xmlns:r="http://schemas.openxmlformats.org/officeDocument/2006/relationships" r:embed="rId1" cstate="print"/>
        <a:stretch>
          <a:fillRect/>
        </a:stretch>
      </xdr:blipFill>
      <xdr:spPr>
        <a:xfrm>
          <a:off x="0" y="0"/>
          <a:ext cx="1609725" cy="10277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1352550</xdr:colOff>
      <xdr:row>4</xdr:row>
      <xdr:rowOff>8608</xdr:rowOff>
    </xdr:to>
    <xdr:pic>
      <xdr:nvPicPr>
        <xdr:cNvPr id="2" name="Picture 1" descr="MORPC_RGB_Primary crop.png"/>
        <xdr:cNvPicPr>
          <a:picLocks noChangeAspect="1"/>
        </xdr:cNvPicPr>
      </xdr:nvPicPr>
      <xdr:blipFill>
        <a:blip xmlns:r="http://schemas.openxmlformats.org/officeDocument/2006/relationships" r:embed="rId1" cstate="print"/>
        <a:stretch>
          <a:fillRect/>
        </a:stretch>
      </xdr:blipFill>
      <xdr:spPr>
        <a:xfrm>
          <a:off x="0" y="0"/>
          <a:ext cx="1609725" cy="10277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3</xdr:row>
      <xdr:rowOff>136071</xdr:rowOff>
    </xdr:from>
    <xdr:to>
      <xdr:col>2</xdr:col>
      <xdr:colOff>1111363</xdr:colOff>
      <xdr:row>4</xdr:row>
      <xdr:rowOff>43542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850446"/>
          <a:ext cx="1763145" cy="1107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155864</xdr:colOff>
      <xdr:row>3</xdr:row>
      <xdr:rowOff>86591</xdr:rowOff>
    </xdr:from>
    <xdr:to>
      <xdr:col>2</xdr:col>
      <xdr:colOff>1106415</xdr:colOff>
      <xdr:row>3</xdr:row>
      <xdr:rowOff>1191491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4" y="800966"/>
          <a:ext cx="1769701"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119063</xdr:colOff>
      <xdr:row>3</xdr:row>
      <xdr:rowOff>214312</xdr:rowOff>
    </xdr:from>
    <xdr:to>
      <xdr:col>2</xdr:col>
      <xdr:colOff>1050131</xdr:colOff>
      <xdr:row>4</xdr:row>
      <xdr:rowOff>7484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3" y="928687"/>
          <a:ext cx="1759743" cy="993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pedbikeinfo.org/planning/facilities_designresourceindex.cfm" TargetMode="External"/><Relationship Id="rId2" Type="http://schemas.openxmlformats.org/officeDocument/2006/relationships/printerSettings" Target="../printerSettings/printerSettings8.bin"/><Relationship Id="rId3"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pedbikeinfo.org/planning/facilities_designresourceindex.cfm" TargetMode="External"/><Relationship Id="rId2" Type="http://schemas.openxmlformats.org/officeDocument/2006/relationships/printerSettings" Target="../printerSettings/printerSettings9.bin"/><Relationship Id="rId3"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dot.state.oh.us/Divisions/Engineering/Roadway/DesignStandards/traffic/TEM/Pages/default.aspx" TargetMode="External"/><Relationship Id="rId4" Type="http://schemas.openxmlformats.org/officeDocument/2006/relationships/hyperlink" Target="http://www.dot.state.oh.us/Divisions/Engineering/Structures/standard/Bridges/Pages/BDM2007.aspx" TargetMode="External"/><Relationship Id="rId5" Type="http://schemas.openxmlformats.org/officeDocument/2006/relationships/hyperlink" Target="http://www.dot.state.oh.us/Divisions/Planning/SPR/bicycle/Funding/FundingChart.pdf" TargetMode="External"/><Relationship Id="rId6" Type="http://schemas.openxmlformats.org/officeDocument/2006/relationships/hyperlink" Target="http://www.cota.com/Projects/Bus-Stop-Design-Guide.aspx" TargetMode="External"/><Relationship Id="rId7" Type="http://schemas.openxmlformats.org/officeDocument/2006/relationships/hyperlink" Target="http://www.morpc.org/transportation/complete-streets/index" TargetMode="External"/><Relationship Id="rId1" Type="http://schemas.openxmlformats.org/officeDocument/2006/relationships/hyperlink" Target="http://www.dot.state.oh.us/drrc/Pages/Engineering-Reference-Resource-Center.aspx" TargetMode="External"/><Relationship Id="rId2" Type="http://schemas.openxmlformats.org/officeDocument/2006/relationships/hyperlink" Target="http://www.dot.state.oh.us/Divisions/Engineering/Roadway/DesignStandards/traffic/OhioMUTCD/Pages/OMUTCD2012_current_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www.pedbikeinfo.org/planning/facilities_designresourceindex.cfm" TargetMode="External"/><Relationship Id="rId2"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hyperlink" Target="http://www.pedbikeinfo.org/planning/facilities_designresourceindex.cfm" TargetMode="External"/><Relationship Id="rId2" Type="http://schemas.openxmlformats.org/officeDocument/2006/relationships/printerSettings" Target="../printerSettings/printerSettings7.bin"/><Relationship Id="rId3"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I20"/>
  <sheetViews>
    <sheetView tabSelected="1" workbookViewId="0">
      <selection activeCell="P32" sqref="P32"/>
    </sheetView>
  </sheetViews>
  <sheetFormatPr baseColWidth="10" defaultColWidth="8.83203125" defaultRowHeight="15" x14ac:dyDescent="0.2"/>
  <cols>
    <col min="2" max="2" width="8.83203125" style="290"/>
    <col min="3" max="3" width="21.33203125" style="290" bestFit="1" customWidth="1"/>
    <col min="4" max="5" width="16.5" bestFit="1" customWidth="1"/>
  </cols>
  <sheetData>
    <row r="1" spans="1:9" x14ac:dyDescent="0.2">
      <c r="A1" s="370"/>
      <c r="B1" s="370"/>
      <c r="C1" s="370"/>
      <c r="D1" s="370"/>
      <c r="E1" s="370"/>
      <c r="F1" s="370"/>
      <c r="G1" s="370"/>
      <c r="H1" s="370"/>
      <c r="I1" s="370"/>
    </row>
    <row r="2" spans="1:9" x14ac:dyDescent="0.2">
      <c r="A2" s="370"/>
      <c r="B2" s="370"/>
      <c r="C2" s="370"/>
      <c r="D2" s="370"/>
      <c r="E2" s="370"/>
      <c r="F2" s="370"/>
      <c r="G2" s="370"/>
      <c r="H2" s="370"/>
      <c r="I2" s="370"/>
    </row>
    <row r="3" spans="1:9" x14ac:dyDescent="0.2">
      <c r="A3" s="370"/>
      <c r="B3" s="370"/>
      <c r="C3" s="370"/>
      <c r="D3" s="370"/>
      <c r="E3" s="370"/>
      <c r="F3" s="370"/>
      <c r="G3" s="370"/>
      <c r="H3" s="370"/>
      <c r="I3" s="370"/>
    </row>
    <row r="4" spans="1:9" x14ac:dyDescent="0.2">
      <c r="A4" s="370"/>
      <c r="B4" s="370"/>
      <c r="C4" s="370"/>
      <c r="D4" s="370"/>
      <c r="E4" s="370"/>
      <c r="F4" s="370"/>
      <c r="G4" s="370"/>
      <c r="H4" s="370"/>
      <c r="I4" s="370"/>
    </row>
    <row r="5" spans="1:9" ht="22.5" customHeight="1" x14ac:dyDescent="0.2">
      <c r="A5" s="370"/>
      <c r="B5" s="370"/>
      <c r="C5" s="370"/>
      <c r="D5" s="370"/>
      <c r="E5" s="370"/>
      <c r="F5" s="370"/>
      <c r="G5" s="370"/>
      <c r="H5" s="370"/>
      <c r="I5" s="370"/>
    </row>
    <row r="6" spans="1:9" s="290" customFormat="1" x14ac:dyDescent="0.2"/>
    <row r="7" spans="1:9" s="290" customFormat="1" x14ac:dyDescent="0.2"/>
    <row r="8" spans="1:9" s="290" customFormat="1" x14ac:dyDescent="0.2"/>
    <row r="9" spans="1:9" s="290" customFormat="1" ht="23" x14ac:dyDescent="0.25">
      <c r="D9" s="297"/>
    </row>
    <row r="10" spans="1:9" s="290" customFormat="1" ht="23" x14ac:dyDescent="0.25">
      <c r="A10" s="368" t="s">
        <v>924</v>
      </c>
      <c r="D10" s="297"/>
    </row>
    <row r="12" spans="1:9" ht="20" thickBot="1" x14ac:dyDescent="0.25">
      <c r="D12" s="295" t="s">
        <v>907</v>
      </c>
      <c r="E12" s="295" t="s">
        <v>906</v>
      </c>
    </row>
    <row r="13" spans="1:9" ht="20" thickTop="1" x14ac:dyDescent="0.2">
      <c r="C13" s="294" t="s">
        <v>920</v>
      </c>
      <c r="D13" s="317">
        <f>ROUND(SidewalkCalcs!$F$28*0.9,-3)</f>
        <v>0</v>
      </c>
      <c r="E13" s="317">
        <f>ROUND(SidewalkCalcs!$F$28*1.1,-3)</f>
        <v>0</v>
      </c>
    </row>
    <row r="14" spans="1:9" ht="19" x14ac:dyDescent="0.2">
      <c r="C14" s="294" t="s">
        <v>921</v>
      </c>
      <c r="D14" s="317">
        <f>ROUND(MultiUsePathCalcs!$F$28*0.9,-3)</f>
        <v>0</v>
      </c>
      <c r="E14" s="317">
        <f>ROUND(MultiUsePathCalcs!$F$28*1.1,-3)</f>
        <v>0</v>
      </c>
    </row>
    <row r="15" spans="1:9" ht="19" x14ac:dyDescent="0.2">
      <c r="C15" s="294" t="s">
        <v>922</v>
      </c>
      <c r="D15" s="317">
        <f>ROUND('BikeLanes Calcs'!$F$30*0.9,-3)</f>
        <v>0</v>
      </c>
      <c r="E15" s="317">
        <f>ROUND('BikeLanes Calcs'!$F$30*1.1,-3)</f>
        <v>0</v>
      </c>
    </row>
    <row r="16" spans="1:9" ht="19" x14ac:dyDescent="0.2">
      <c r="C16" s="294" t="s">
        <v>923</v>
      </c>
      <c r="D16" s="317">
        <f>SUM(D13:D15)</f>
        <v>0</v>
      </c>
      <c r="E16" s="317">
        <f>SUM(E13:E15)</f>
        <v>0</v>
      </c>
    </row>
    <row r="20" spans="1:1" ht="16" x14ac:dyDescent="0.2">
      <c r="A20" s="369" t="s">
        <v>935</v>
      </c>
    </row>
  </sheetData>
  <mergeCells count="1">
    <mergeCell ref="A1:I5"/>
  </mergeCells>
  <pageMargins left="0.7" right="0.7" top="0.75" bottom="0.75" header="0.3" footer="0.3"/>
  <pageSetup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DT599"/>
  <sheetViews>
    <sheetView zoomScale="55" zoomScaleNormal="55" zoomScalePageLayoutView="55" workbookViewId="0"/>
  </sheetViews>
  <sheetFormatPr baseColWidth="10" defaultColWidth="8.83203125" defaultRowHeight="15" x14ac:dyDescent="0.2"/>
  <cols>
    <col min="1" max="1" width="5.5" style="192" customWidth="1"/>
    <col min="2" max="2" width="6.6640625" style="184" customWidth="1"/>
    <col min="3" max="3" width="52.5" style="169" customWidth="1"/>
    <col min="4" max="14" width="26.6640625" style="193" customWidth="1"/>
    <col min="15" max="15" width="15.33203125" style="147" bestFit="1" customWidth="1"/>
    <col min="16" max="16" width="18.6640625" style="147" bestFit="1" customWidth="1"/>
    <col min="17" max="16384" width="8.83203125" style="147"/>
  </cols>
  <sheetData>
    <row r="1" spans="1:19" x14ac:dyDescent="0.2">
      <c r="A1" s="285" t="s">
        <v>905</v>
      </c>
    </row>
    <row r="2" spans="1:19" s="136" customFormat="1" ht="31" x14ac:dyDescent="0.35">
      <c r="A2" s="133" t="s">
        <v>357</v>
      </c>
      <c r="B2" s="134"/>
      <c r="C2" s="133"/>
      <c r="D2" s="135"/>
      <c r="E2" s="135"/>
      <c r="J2" s="421" t="s">
        <v>147</v>
      </c>
      <c r="K2" s="421"/>
      <c r="L2" s="421"/>
      <c r="M2" s="421"/>
      <c r="N2" s="421"/>
    </row>
    <row r="3" spans="1:19" s="48" customFormat="1" ht="17" thickBot="1" x14ac:dyDescent="0.25">
      <c r="A3" s="45" t="s">
        <v>358</v>
      </c>
      <c r="B3" s="46"/>
      <c r="C3" s="47"/>
      <c r="D3" s="39"/>
      <c r="E3" s="39"/>
      <c r="F3" s="39"/>
      <c r="G3" s="39"/>
      <c r="H3" s="39"/>
      <c r="I3" s="39"/>
      <c r="J3" s="39"/>
      <c r="K3" s="39"/>
      <c r="L3" s="39"/>
      <c r="M3" s="39"/>
      <c r="N3" s="39"/>
    </row>
    <row r="4" spans="1:19" s="48" customFormat="1" ht="60" x14ac:dyDescent="0.2">
      <c r="A4" s="422"/>
      <c r="B4" s="46"/>
      <c r="C4" s="49"/>
      <c r="D4" s="50" t="s">
        <v>149</v>
      </c>
      <c r="E4" s="51" t="s">
        <v>150</v>
      </c>
      <c r="F4" s="52" t="s">
        <v>151</v>
      </c>
      <c r="G4" s="51" t="s">
        <v>152</v>
      </c>
      <c r="H4" s="52" t="s">
        <v>153</v>
      </c>
      <c r="I4" s="51" t="s">
        <v>154</v>
      </c>
      <c r="J4" s="52" t="s">
        <v>155</v>
      </c>
      <c r="K4" s="51" t="s">
        <v>156</v>
      </c>
      <c r="L4" s="52" t="s">
        <v>157</v>
      </c>
      <c r="M4" s="51" t="s">
        <v>158</v>
      </c>
      <c r="N4" s="53" t="s">
        <v>159</v>
      </c>
    </row>
    <row r="5" spans="1:19" s="61" customFormat="1" ht="18" customHeight="1" thickBot="1" x14ac:dyDescent="0.25">
      <c r="A5" s="423"/>
      <c r="B5" s="54"/>
      <c r="C5" s="55"/>
      <c r="D5" s="56" t="s">
        <v>160</v>
      </c>
      <c r="E5" s="57" t="s">
        <v>160</v>
      </c>
      <c r="F5" s="58" t="s">
        <v>160</v>
      </c>
      <c r="G5" s="57" t="s">
        <v>160</v>
      </c>
      <c r="H5" s="58" t="s">
        <v>161</v>
      </c>
      <c r="I5" s="57" t="s">
        <v>162</v>
      </c>
      <c r="J5" s="58" t="s">
        <v>163</v>
      </c>
      <c r="K5" s="57" t="s">
        <v>163</v>
      </c>
      <c r="L5" s="58" t="s">
        <v>164</v>
      </c>
      <c r="M5" s="57" t="s">
        <v>164</v>
      </c>
      <c r="N5" s="59" t="s">
        <v>165</v>
      </c>
    </row>
    <row r="6" spans="1:19" s="137" customFormat="1" ht="22.25" customHeight="1" thickBot="1" x14ac:dyDescent="0.25">
      <c r="A6" s="427" t="s">
        <v>359</v>
      </c>
      <c r="B6" s="428"/>
      <c r="C6" s="428"/>
      <c r="D6" s="428"/>
      <c r="E6" s="428"/>
      <c r="F6" s="428"/>
      <c r="G6" s="428"/>
      <c r="H6" s="428"/>
      <c r="I6" s="428"/>
      <c r="J6" s="428"/>
      <c r="K6" s="428"/>
      <c r="L6" s="428"/>
      <c r="M6" s="428"/>
      <c r="N6" s="429"/>
      <c r="P6" s="63" t="s">
        <v>360</v>
      </c>
      <c r="Q6" s="64" t="s">
        <v>361</v>
      </c>
    </row>
    <row r="7" spans="1:19" ht="26" x14ac:dyDescent="0.2">
      <c r="A7" s="138" t="s">
        <v>167</v>
      </c>
      <c r="B7" s="139" t="s">
        <v>362</v>
      </c>
      <c r="C7" s="140"/>
      <c r="D7" s="141"/>
      <c r="E7" s="142"/>
      <c r="F7" s="143" t="s">
        <v>363</v>
      </c>
      <c r="G7" s="143" t="s">
        <v>364</v>
      </c>
      <c r="H7" s="144"/>
      <c r="I7" s="145"/>
      <c r="J7" s="145"/>
      <c r="K7" s="143" t="s">
        <v>365</v>
      </c>
      <c r="L7" s="144"/>
      <c r="M7" s="141"/>
      <c r="N7" s="146" t="s">
        <v>366</v>
      </c>
      <c r="O7" s="80"/>
      <c r="P7" s="76" t="s">
        <v>367</v>
      </c>
      <c r="Q7" s="77"/>
      <c r="R7" s="80"/>
      <c r="S7" s="80"/>
    </row>
    <row r="8" spans="1:19" x14ac:dyDescent="0.2">
      <c r="A8" s="148" t="s">
        <v>368</v>
      </c>
      <c r="B8" s="149" t="s">
        <v>369</v>
      </c>
      <c r="C8" s="150"/>
      <c r="D8" s="151"/>
      <c r="E8" s="152"/>
      <c r="F8" s="83" t="s">
        <v>363</v>
      </c>
      <c r="G8" s="83" t="s">
        <v>364</v>
      </c>
      <c r="H8" s="153"/>
      <c r="I8" s="153"/>
      <c r="J8" s="153"/>
      <c r="K8" s="151"/>
      <c r="L8" s="153"/>
      <c r="M8" s="151"/>
      <c r="N8" s="154" t="s">
        <v>370</v>
      </c>
      <c r="O8" s="80"/>
      <c r="P8" s="76" t="s">
        <v>371</v>
      </c>
      <c r="Q8" s="88"/>
      <c r="R8" s="80"/>
      <c r="S8" s="80"/>
    </row>
    <row r="9" spans="1:19" x14ac:dyDescent="0.2">
      <c r="A9" s="148" t="s">
        <v>372</v>
      </c>
      <c r="B9" s="149" t="s">
        <v>373</v>
      </c>
      <c r="C9" s="150"/>
      <c r="D9" s="151"/>
      <c r="E9" s="152"/>
      <c r="F9" s="83" t="s">
        <v>363</v>
      </c>
      <c r="G9" s="83" t="s">
        <v>364</v>
      </c>
      <c r="H9" s="153"/>
      <c r="I9" s="153"/>
      <c r="J9" s="153"/>
      <c r="K9" s="151"/>
      <c r="L9" s="153"/>
      <c r="M9" s="151"/>
      <c r="N9" s="155"/>
      <c r="O9" s="80"/>
      <c r="P9" s="89" t="s">
        <v>374</v>
      </c>
      <c r="Q9" s="90"/>
      <c r="R9" s="80"/>
      <c r="S9" s="80"/>
    </row>
    <row r="10" spans="1:19" x14ac:dyDescent="0.2">
      <c r="A10" s="148" t="s">
        <v>375</v>
      </c>
      <c r="B10" s="149" t="s">
        <v>376</v>
      </c>
      <c r="C10" s="150"/>
      <c r="D10" s="72" t="s">
        <v>275</v>
      </c>
      <c r="E10" s="83" t="s">
        <v>377</v>
      </c>
      <c r="F10" s="83" t="s">
        <v>363</v>
      </c>
      <c r="G10" s="152"/>
      <c r="H10" s="153"/>
      <c r="I10" s="153"/>
      <c r="J10" s="153"/>
      <c r="K10" s="151"/>
      <c r="L10" s="153"/>
      <c r="M10" s="151"/>
      <c r="N10" s="155"/>
      <c r="O10" s="80"/>
      <c r="P10" s="80"/>
      <c r="Q10" s="80"/>
      <c r="R10" s="80"/>
      <c r="S10" s="80"/>
    </row>
    <row r="11" spans="1:19" x14ac:dyDescent="0.2">
      <c r="A11" s="148" t="s">
        <v>378</v>
      </c>
      <c r="B11" s="149" t="s">
        <v>379</v>
      </c>
      <c r="C11" s="150"/>
      <c r="D11" s="151"/>
      <c r="E11" s="83" t="s">
        <v>380</v>
      </c>
      <c r="F11" s="83" t="s">
        <v>277</v>
      </c>
      <c r="G11" s="152"/>
      <c r="H11" s="153"/>
      <c r="I11" s="153"/>
      <c r="J11" s="153"/>
      <c r="K11" s="83" t="s">
        <v>381</v>
      </c>
      <c r="L11" s="153"/>
      <c r="M11" s="151"/>
      <c r="N11" s="155"/>
      <c r="O11" s="80"/>
      <c r="P11" s="80"/>
      <c r="Q11" s="80"/>
      <c r="R11" s="80"/>
      <c r="S11" s="80"/>
    </row>
    <row r="12" spans="1:19" x14ac:dyDescent="0.2">
      <c r="A12" s="148" t="s">
        <v>382</v>
      </c>
      <c r="B12" s="149" t="s">
        <v>383</v>
      </c>
      <c r="C12" s="150"/>
      <c r="D12" s="151"/>
      <c r="E12" s="151"/>
      <c r="F12" s="83" t="s">
        <v>363</v>
      </c>
      <c r="G12" s="151"/>
      <c r="H12" s="151"/>
      <c r="I12" s="151"/>
      <c r="J12" s="151"/>
      <c r="K12" s="151"/>
      <c r="L12" s="151"/>
      <c r="M12" s="151"/>
      <c r="N12" s="155"/>
      <c r="O12" s="80"/>
      <c r="P12" s="80"/>
      <c r="Q12" s="80"/>
      <c r="R12" s="80"/>
      <c r="S12" s="80"/>
    </row>
    <row r="13" spans="1:19" x14ac:dyDescent="0.2">
      <c r="A13" s="148" t="s">
        <v>384</v>
      </c>
      <c r="B13" s="149" t="s">
        <v>385</v>
      </c>
      <c r="C13" s="150"/>
      <c r="D13" s="151"/>
      <c r="E13" s="151"/>
      <c r="F13" s="83" t="s">
        <v>275</v>
      </c>
      <c r="G13" s="151"/>
      <c r="H13" s="151"/>
      <c r="I13" s="151"/>
      <c r="J13" s="151"/>
      <c r="K13" s="151"/>
      <c r="L13" s="151"/>
      <c r="M13" s="151"/>
      <c r="N13" s="155"/>
      <c r="O13" s="80"/>
      <c r="P13" s="80"/>
      <c r="Q13" s="80"/>
      <c r="R13" s="80"/>
      <c r="S13" s="80"/>
    </row>
    <row r="14" spans="1:19" ht="18" customHeight="1" x14ac:dyDescent="0.2">
      <c r="A14" s="148" t="s">
        <v>386</v>
      </c>
      <c r="B14" s="149" t="s">
        <v>387</v>
      </c>
      <c r="C14" s="150"/>
      <c r="D14" s="151"/>
      <c r="E14" s="83" t="s">
        <v>388</v>
      </c>
      <c r="F14" s="83" t="s">
        <v>389</v>
      </c>
      <c r="G14" s="151"/>
      <c r="H14" s="151"/>
      <c r="I14" s="151"/>
      <c r="J14" s="151"/>
      <c r="K14" s="151"/>
      <c r="L14" s="151"/>
      <c r="M14" s="151"/>
      <c r="N14" s="155"/>
      <c r="O14" s="80"/>
      <c r="P14" s="80"/>
      <c r="Q14" s="80"/>
      <c r="R14" s="80"/>
      <c r="S14" s="80"/>
    </row>
    <row r="15" spans="1:19" ht="18" customHeight="1" x14ac:dyDescent="0.2">
      <c r="A15" s="148" t="s">
        <v>390</v>
      </c>
      <c r="B15" s="149" t="s">
        <v>391</v>
      </c>
      <c r="C15" s="150"/>
      <c r="D15" s="151"/>
      <c r="E15" s="83" t="s">
        <v>388</v>
      </c>
      <c r="F15" s="83" t="s">
        <v>392</v>
      </c>
      <c r="G15" s="151"/>
      <c r="H15" s="151"/>
      <c r="I15" s="151"/>
      <c r="J15" s="151"/>
      <c r="K15" s="151"/>
      <c r="L15" s="151"/>
      <c r="M15" s="151"/>
      <c r="N15" s="155"/>
      <c r="O15" s="80"/>
      <c r="P15" s="80"/>
      <c r="Q15" s="80"/>
      <c r="R15" s="80"/>
      <c r="S15" s="80"/>
    </row>
    <row r="16" spans="1:19" x14ac:dyDescent="0.2">
      <c r="A16" s="148" t="s">
        <v>393</v>
      </c>
      <c r="B16" s="149" t="s">
        <v>394</v>
      </c>
      <c r="C16" s="150"/>
      <c r="D16" s="151"/>
      <c r="E16" s="151"/>
      <c r="F16" s="83" t="s">
        <v>395</v>
      </c>
      <c r="G16" s="83" t="s">
        <v>364</v>
      </c>
      <c r="H16" s="151"/>
      <c r="I16" s="151"/>
      <c r="J16" s="151"/>
      <c r="K16" s="151"/>
      <c r="L16" s="151"/>
      <c r="M16" s="151"/>
      <c r="N16" s="154" t="s">
        <v>396</v>
      </c>
      <c r="O16" s="80"/>
      <c r="P16" s="80"/>
      <c r="Q16" s="80"/>
      <c r="R16" s="80"/>
      <c r="S16" s="80"/>
    </row>
    <row r="17" spans="1:19" x14ac:dyDescent="0.2">
      <c r="A17" s="148" t="s">
        <v>397</v>
      </c>
      <c r="B17" s="149" t="s">
        <v>398</v>
      </c>
      <c r="C17" s="150"/>
      <c r="D17" s="151"/>
      <c r="E17" s="83" t="s">
        <v>388</v>
      </c>
      <c r="F17" s="83" t="s">
        <v>399</v>
      </c>
      <c r="G17" s="83" t="s">
        <v>364</v>
      </c>
      <c r="H17" s="151"/>
      <c r="I17" s="151"/>
      <c r="J17" s="151"/>
      <c r="K17" s="151"/>
      <c r="L17" s="151"/>
      <c r="M17" s="151"/>
      <c r="N17" s="154" t="s">
        <v>400</v>
      </c>
      <c r="O17" s="80"/>
      <c r="P17" s="80"/>
      <c r="Q17" s="80"/>
      <c r="R17" s="80"/>
      <c r="S17" s="80"/>
    </row>
    <row r="18" spans="1:19" ht="18" customHeight="1" x14ac:dyDescent="0.2">
      <c r="A18" s="148" t="s">
        <v>401</v>
      </c>
      <c r="B18" s="149" t="s">
        <v>402</v>
      </c>
      <c r="C18" s="150"/>
      <c r="D18" s="151"/>
      <c r="E18" s="151"/>
      <c r="F18" s="83" t="s">
        <v>403</v>
      </c>
      <c r="G18" s="151"/>
      <c r="H18" s="151"/>
      <c r="I18" s="151"/>
      <c r="J18" s="151"/>
      <c r="K18" s="151"/>
      <c r="L18" s="151"/>
      <c r="M18" s="151"/>
      <c r="N18" s="155"/>
      <c r="O18" s="80"/>
      <c r="P18" s="80"/>
      <c r="Q18" s="80"/>
      <c r="R18" s="80"/>
      <c r="S18" s="80"/>
    </row>
    <row r="19" spans="1:19" ht="18" customHeight="1" x14ac:dyDescent="0.2">
      <c r="A19" s="148" t="s">
        <v>404</v>
      </c>
      <c r="B19" s="149" t="s">
        <v>405</v>
      </c>
      <c r="C19" s="150"/>
      <c r="D19" s="151"/>
      <c r="E19" s="83" t="s">
        <v>406</v>
      </c>
      <c r="F19" s="83" t="s">
        <v>407</v>
      </c>
      <c r="G19" s="83" t="s">
        <v>408</v>
      </c>
      <c r="H19" s="151"/>
      <c r="I19" s="151"/>
      <c r="J19" s="151"/>
      <c r="K19" s="151"/>
      <c r="L19" s="151"/>
      <c r="M19" s="151"/>
      <c r="N19" s="154" t="s">
        <v>409</v>
      </c>
      <c r="O19" s="80"/>
      <c r="P19" s="80"/>
      <c r="Q19" s="80"/>
      <c r="R19" s="80"/>
      <c r="S19" s="80"/>
    </row>
    <row r="20" spans="1:19" x14ac:dyDescent="0.2">
      <c r="A20" s="148" t="s">
        <v>410</v>
      </c>
      <c r="B20" s="149" t="s">
        <v>411</v>
      </c>
      <c r="C20" s="150"/>
      <c r="D20" s="151"/>
      <c r="E20" s="151"/>
      <c r="F20" s="83" t="s">
        <v>412</v>
      </c>
      <c r="G20" s="151"/>
      <c r="H20" s="151"/>
      <c r="I20" s="151"/>
      <c r="J20" s="151"/>
      <c r="K20" s="151"/>
      <c r="L20" s="151"/>
      <c r="M20" s="151"/>
      <c r="N20" s="155"/>
      <c r="O20" s="80"/>
      <c r="P20" s="80"/>
      <c r="Q20" s="80"/>
      <c r="R20" s="80"/>
      <c r="S20" s="80"/>
    </row>
    <row r="21" spans="1:19" x14ac:dyDescent="0.2">
      <c r="A21" s="148" t="s">
        <v>413</v>
      </c>
      <c r="B21" s="149" t="s">
        <v>414</v>
      </c>
      <c r="C21" s="150"/>
      <c r="D21" s="151"/>
      <c r="E21" s="83" t="s">
        <v>415</v>
      </c>
      <c r="F21" s="83" t="s">
        <v>416</v>
      </c>
      <c r="G21" s="83" t="s">
        <v>417</v>
      </c>
      <c r="H21" s="151"/>
      <c r="I21" s="151"/>
      <c r="J21" s="151"/>
      <c r="K21" s="151"/>
      <c r="L21" s="151"/>
      <c r="M21" s="151"/>
      <c r="N21" s="155"/>
      <c r="O21" s="80"/>
      <c r="P21" s="80"/>
      <c r="Q21" s="80"/>
      <c r="R21" s="80"/>
      <c r="S21" s="80"/>
    </row>
    <row r="22" spans="1:19" ht="18" customHeight="1" x14ac:dyDescent="0.2">
      <c r="A22" s="148" t="s">
        <v>418</v>
      </c>
      <c r="B22" s="149" t="s">
        <v>419</v>
      </c>
      <c r="C22" s="150"/>
      <c r="D22" s="151"/>
      <c r="E22" s="83" t="s">
        <v>388</v>
      </c>
      <c r="F22" s="83" t="s">
        <v>392</v>
      </c>
      <c r="G22" s="151"/>
      <c r="H22" s="151"/>
      <c r="I22" s="151"/>
      <c r="J22" s="151"/>
      <c r="K22" s="151"/>
      <c r="L22" s="151"/>
      <c r="M22" s="151"/>
      <c r="N22" s="155"/>
      <c r="O22" s="80"/>
      <c r="P22" s="80"/>
      <c r="Q22" s="80"/>
      <c r="R22" s="80"/>
      <c r="S22" s="80"/>
    </row>
    <row r="23" spans="1:19" x14ac:dyDescent="0.2">
      <c r="A23" s="148" t="s">
        <v>420</v>
      </c>
      <c r="B23" s="149" t="s">
        <v>421</v>
      </c>
      <c r="C23" s="150"/>
      <c r="D23" s="151"/>
      <c r="E23" s="83" t="s">
        <v>388</v>
      </c>
      <c r="F23" s="83" t="s">
        <v>422</v>
      </c>
      <c r="G23" s="152"/>
      <c r="H23" s="153"/>
      <c r="I23" s="153"/>
      <c r="J23" s="153"/>
      <c r="K23" s="151"/>
      <c r="L23" s="151"/>
      <c r="M23" s="151"/>
      <c r="N23" s="155"/>
      <c r="O23" s="80"/>
      <c r="P23" s="80"/>
      <c r="Q23" s="80"/>
      <c r="R23" s="80"/>
      <c r="S23" s="80"/>
    </row>
    <row r="24" spans="1:19" x14ac:dyDescent="0.2">
      <c r="A24" s="148" t="s">
        <v>423</v>
      </c>
      <c r="B24" s="149" t="s">
        <v>424</v>
      </c>
      <c r="C24" s="150"/>
      <c r="D24" s="151"/>
      <c r="E24" s="72" t="s">
        <v>395</v>
      </c>
      <c r="F24" s="95"/>
      <c r="G24" s="152"/>
      <c r="H24" s="83" t="s">
        <v>425</v>
      </c>
      <c r="I24" s="153"/>
      <c r="J24" s="153"/>
      <c r="K24" s="83" t="s">
        <v>426</v>
      </c>
      <c r="L24" s="151"/>
      <c r="M24" s="151"/>
      <c r="N24" s="155"/>
      <c r="O24" s="80"/>
      <c r="P24" s="80"/>
      <c r="Q24" s="80"/>
      <c r="R24" s="80"/>
      <c r="S24" s="80"/>
    </row>
    <row r="25" spans="1:19" s="137" customFormat="1" ht="22.25" customHeight="1" x14ac:dyDescent="0.2">
      <c r="A25" s="430" t="s">
        <v>427</v>
      </c>
      <c r="B25" s="431"/>
      <c r="C25" s="431"/>
      <c r="D25" s="431"/>
      <c r="E25" s="431"/>
      <c r="F25" s="431"/>
      <c r="G25" s="431"/>
      <c r="H25" s="431"/>
      <c r="I25" s="431"/>
      <c r="J25" s="431"/>
      <c r="K25" s="431"/>
      <c r="L25" s="431"/>
      <c r="M25" s="431"/>
      <c r="N25" s="432"/>
    </row>
    <row r="26" spans="1:19" x14ac:dyDescent="0.2">
      <c r="A26" s="148" t="s">
        <v>174</v>
      </c>
      <c r="B26" s="156" t="s">
        <v>428</v>
      </c>
      <c r="C26" s="150"/>
      <c r="D26" s="83" t="s">
        <v>275</v>
      </c>
      <c r="E26" s="152"/>
      <c r="F26" s="83" t="s">
        <v>429</v>
      </c>
      <c r="G26" s="152"/>
      <c r="H26" s="157"/>
      <c r="I26" s="157"/>
      <c r="J26" s="157"/>
      <c r="K26" s="83" t="s">
        <v>381</v>
      </c>
      <c r="L26" s="157"/>
      <c r="M26" s="151"/>
      <c r="N26" s="155"/>
      <c r="O26" s="80"/>
      <c r="P26" s="80"/>
      <c r="Q26" s="80"/>
      <c r="R26" s="80"/>
      <c r="S26" s="80"/>
    </row>
    <row r="27" spans="1:19" x14ac:dyDescent="0.2">
      <c r="A27" s="148" t="s">
        <v>179</v>
      </c>
      <c r="B27" s="156" t="s">
        <v>430</v>
      </c>
      <c r="C27" s="150"/>
      <c r="D27" s="151"/>
      <c r="E27" s="152"/>
      <c r="F27" s="83" t="s">
        <v>431</v>
      </c>
      <c r="G27" s="152"/>
      <c r="H27" s="157"/>
      <c r="I27" s="157"/>
      <c r="J27" s="157"/>
      <c r="K27" s="157"/>
      <c r="L27" s="157"/>
      <c r="M27" s="151"/>
      <c r="N27" s="155"/>
      <c r="O27" s="80"/>
      <c r="P27" s="80"/>
      <c r="Q27" s="80"/>
      <c r="R27" s="80"/>
      <c r="S27" s="80"/>
    </row>
    <row r="28" spans="1:19" x14ac:dyDescent="0.2">
      <c r="A28" s="148" t="s">
        <v>185</v>
      </c>
      <c r="B28" s="156" t="s">
        <v>432</v>
      </c>
      <c r="C28" s="150"/>
      <c r="D28" s="151"/>
      <c r="E28" s="83" t="s">
        <v>433</v>
      </c>
      <c r="F28" s="83" t="s">
        <v>431</v>
      </c>
      <c r="G28" s="72" t="s">
        <v>434</v>
      </c>
      <c r="H28" s="157"/>
      <c r="I28" s="157"/>
      <c r="J28" s="157"/>
      <c r="K28" s="157"/>
      <c r="L28" s="157"/>
      <c r="M28" s="151"/>
      <c r="N28" s="154" t="s">
        <v>435</v>
      </c>
      <c r="O28" s="80"/>
      <c r="P28" s="80"/>
      <c r="Q28" s="80"/>
      <c r="R28" s="80"/>
      <c r="S28" s="80"/>
    </row>
    <row r="29" spans="1:19" x14ac:dyDescent="0.2">
      <c r="A29" s="148" t="s">
        <v>191</v>
      </c>
      <c r="B29" s="156" t="s">
        <v>436</v>
      </c>
      <c r="C29" s="150"/>
      <c r="D29" s="151"/>
      <c r="E29" s="152"/>
      <c r="F29" s="83" t="s">
        <v>431</v>
      </c>
      <c r="G29" s="152"/>
      <c r="H29" s="157"/>
      <c r="I29" s="157"/>
      <c r="J29" s="157"/>
      <c r="K29" s="157"/>
      <c r="L29" s="157"/>
      <c r="M29" s="151"/>
      <c r="N29" s="155"/>
      <c r="O29" s="80"/>
      <c r="P29" s="80"/>
      <c r="Q29" s="80"/>
      <c r="R29" s="80"/>
      <c r="S29" s="80"/>
    </row>
    <row r="30" spans="1:19" x14ac:dyDescent="0.2">
      <c r="A30" s="148" t="s">
        <v>196</v>
      </c>
      <c r="B30" s="156" t="s">
        <v>437</v>
      </c>
      <c r="C30" s="150"/>
      <c r="D30" s="151"/>
      <c r="E30" s="152"/>
      <c r="F30" s="83" t="s">
        <v>431</v>
      </c>
      <c r="G30" s="152"/>
      <c r="H30" s="157"/>
      <c r="I30" s="157"/>
      <c r="J30" s="157"/>
      <c r="K30" s="157"/>
      <c r="L30" s="157"/>
      <c r="M30" s="151"/>
      <c r="N30" s="155"/>
      <c r="O30" s="80"/>
      <c r="P30" s="80"/>
      <c r="Q30" s="80"/>
      <c r="R30" s="80"/>
      <c r="S30" s="80"/>
    </row>
    <row r="31" spans="1:19" x14ac:dyDescent="0.2">
      <c r="A31" s="148" t="s">
        <v>201</v>
      </c>
      <c r="B31" s="156" t="s">
        <v>438</v>
      </c>
      <c r="C31" s="150"/>
      <c r="D31" s="151"/>
      <c r="E31" s="83" t="s">
        <v>433</v>
      </c>
      <c r="F31" s="83" t="s">
        <v>431</v>
      </c>
      <c r="G31" s="83" t="s">
        <v>439</v>
      </c>
      <c r="H31" s="157"/>
      <c r="I31" s="83" t="s">
        <v>440</v>
      </c>
      <c r="J31" s="157"/>
      <c r="K31" s="157"/>
      <c r="L31" s="157"/>
      <c r="M31" s="83" t="s">
        <v>441</v>
      </c>
      <c r="N31" s="155"/>
      <c r="O31" s="80"/>
      <c r="P31" s="80"/>
      <c r="Q31" s="80"/>
      <c r="R31" s="80"/>
      <c r="S31" s="80"/>
    </row>
    <row r="32" spans="1:19" x14ac:dyDescent="0.2">
      <c r="A32" s="148" t="s">
        <v>205</v>
      </c>
      <c r="B32" s="156" t="s">
        <v>442</v>
      </c>
      <c r="C32" s="150"/>
      <c r="D32" s="151"/>
      <c r="E32" s="152"/>
      <c r="F32" s="83" t="s">
        <v>443</v>
      </c>
      <c r="G32" s="152"/>
      <c r="H32" s="157"/>
      <c r="I32" s="95"/>
      <c r="J32" s="157"/>
      <c r="K32" s="157"/>
      <c r="L32" s="157"/>
      <c r="M32" s="151"/>
      <c r="N32" s="155"/>
      <c r="O32" s="80"/>
      <c r="P32" s="80"/>
      <c r="Q32" s="80"/>
      <c r="R32" s="80"/>
      <c r="S32" s="80"/>
    </row>
    <row r="33" spans="1:124" ht="30" customHeight="1" x14ac:dyDescent="0.2">
      <c r="A33" s="148" t="s">
        <v>210</v>
      </c>
      <c r="B33" s="156" t="s">
        <v>444</v>
      </c>
      <c r="C33" s="150"/>
      <c r="D33" s="151"/>
      <c r="E33" s="152"/>
      <c r="F33" s="83" t="s">
        <v>443</v>
      </c>
      <c r="G33" s="72" t="s">
        <v>445</v>
      </c>
      <c r="H33" s="157"/>
      <c r="I33" s="158" t="s">
        <v>446</v>
      </c>
      <c r="J33" s="157"/>
      <c r="K33" s="157"/>
      <c r="L33" s="157"/>
      <c r="M33" s="83" t="s">
        <v>447</v>
      </c>
      <c r="N33" s="155"/>
      <c r="O33" s="80"/>
      <c r="P33" s="80"/>
      <c r="Q33" s="80"/>
      <c r="R33" s="80"/>
      <c r="S33" s="80"/>
    </row>
    <row r="34" spans="1:124" x14ac:dyDescent="0.2">
      <c r="A34" s="148" t="s">
        <v>214</v>
      </c>
      <c r="B34" s="156" t="s">
        <v>448</v>
      </c>
      <c r="C34" s="150"/>
      <c r="D34" s="151"/>
      <c r="E34" s="152"/>
      <c r="F34" s="83" t="s">
        <v>443</v>
      </c>
      <c r="G34" s="152"/>
      <c r="H34" s="157"/>
      <c r="I34" s="157"/>
      <c r="J34" s="83" t="s">
        <v>449</v>
      </c>
      <c r="K34" s="157"/>
      <c r="L34" s="157"/>
      <c r="M34" s="151"/>
      <c r="N34" s="155"/>
      <c r="O34" s="80"/>
      <c r="P34" s="80"/>
      <c r="Q34" s="80"/>
      <c r="R34" s="80"/>
      <c r="S34" s="80"/>
    </row>
    <row r="35" spans="1:124" x14ac:dyDescent="0.2">
      <c r="A35" s="148" t="s">
        <v>219</v>
      </c>
      <c r="B35" s="156" t="s">
        <v>450</v>
      </c>
      <c r="C35" s="150"/>
      <c r="D35" s="151"/>
      <c r="E35" s="152"/>
      <c r="F35" s="152"/>
      <c r="G35" s="83" t="s">
        <v>451</v>
      </c>
      <c r="H35" s="157"/>
      <c r="I35" s="157"/>
      <c r="J35" s="83" t="s">
        <v>452</v>
      </c>
      <c r="K35" s="157"/>
      <c r="L35" s="157"/>
      <c r="M35" s="83" t="s">
        <v>453</v>
      </c>
      <c r="N35" s="155"/>
      <c r="O35" s="80"/>
      <c r="P35" s="80"/>
      <c r="Q35" s="80"/>
      <c r="R35" s="80"/>
      <c r="S35" s="80"/>
    </row>
    <row r="36" spans="1:124" s="109" customFormat="1" ht="18" customHeight="1" x14ac:dyDescent="0.2">
      <c r="A36" s="159" t="s">
        <v>223</v>
      </c>
      <c r="B36" s="160" t="s">
        <v>454</v>
      </c>
      <c r="C36" s="161"/>
      <c r="D36" s="162"/>
      <c r="E36" s="162"/>
      <c r="F36" s="163"/>
      <c r="G36" s="162"/>
      <c r="H36" s="164"/>
      <c r="I36" s="163"/>
      <c r="J36" s="163"/>
      <c r="K36" s="162"/>
      <c r="L36" s="164"/>
      <c r="M36" s="162"/>
      <c r="N36" s="165"/>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row>
    <row r="37" spans="1:124" x14ac:dyDescent="0.2">
      <c r="A37" s="148"/>
      <c r="B37" s="166" t="s">
        <v>455</v>
      </c>
      <c r="C37" s="167" t="s">
        <v>456</v>
      </c>
      <c r="D37" s="151"/>
      <c r="E37" s="152"/>
      <c r="F37" s="83" t="s">
        <v>457</v>
      </c>
      <c r="G37" s="83" t="s">
        <v>439</v>
      </c>
      <c r="H37" s="83" t="s">
        <v>458</v>
      </c>
      <c r="I37" s="72" t="s">
        <v>459</v>
      </c>
      <c r="J37" s="152"/>
      <c r="K37" s="152"/>
      <c r="L37" s="152"/>
      <c r="M37" s="151"/>
      <c r="N37" s="154" t="s">
        <v>460</v>
      </c>
      <c r="O37" s="80"/>
      <c r="P37" s="80"/>
      <c r="Q37" s="80"/>
      <c r="R37" s="80"/>
      <c r="S37" s="80"/>
    </row>
    <row r="38" spans="1:124" x14ac:dyDescent="0.2">
      <c r="A38" s="148"/>
      <c r="B38" s="166" t="s">
        <v>461</v>
      </c>
      <c r="C38" s="167" t="s">
        <v>462</v>
      </c>
      <c r="D38" s="151"/>
      <c r="E38" s="152"/>
      <c r="F38" s="83" t="s">
        <v>457</v>
      </c>
      <c r="G38" s="152"/>
      <c r="H38" s="83" t="s">
        <v>463</v>
      </c>
      <c r="I38" s="157"/>
      <c r="J38" s="157"/>
      <c r="K38" s="157"/>
      <c r="L38" s="157"/>
      <c r="M38" s="151"/>
      <c r="N38" s="155"/>
      <c r="O38" s="80"/>
      <c r="P38" s="80"/>
      <c r="Q38" s="80"/>
      <c r="R38" s="80"/>
      <c r="S38" s="80"/>
    </row>
    <row r="39" spans="1:124" x14ac:dyDescent="0.2">
      <c r="A39" s="148"/>
      <c r="B39" s="166" t="s">
        <v>464</v>
      </c>
      <c r="C39" s="167" t="s">
        <v>465</v>
      </c>
      <c r="D39" s="151"/>
      <c r="E39" s="152"/>
      <c r="F39" s="83" t="s">
        <v>457</v>
      </c>
      <c r="G39" s="152"/>
      <c r="H39" s="157"/>
      <c r="I39" s="157"/>
      <c r="J39" s="157"/>
      <c r="K39" s="157"/>
      <c r="L39" s="157"/>
      <c r="M39" s="151"/>
      <c r="N39" s="155"/>
      <c r="O39" s="80"/>
      <c r="P39" s="80"/>
      <c r="Q39" s="80"/>
      <c r="R39" s="80"/>
      <c r="S39" s="80"/>
    </row>
    <row r="40" spans="1:124" x14ac:dyDescent="0.2">
      <c r="A40" s="148"/>
      <c r="B40" s="166" t="s">
        <v>466</v>
      </c>
      <c r="C40" s="167" t="s">
        <v>467</v>
      </c>
      <c r="D40" s="151"/>
      <c r="E40" s="152"/>
      <c r="F40" s="83" t="s">
        <v>457</v>
      </c>
      <c r="G40" s="152"/>
      <c r="H40" s="157"/>
      <c r="I40" s="157"/>
      <c r="J40" s="157"/>
      <c r="K40" s="157"/>
      <c r="L40" s="157"/>
      <c r="M40" s="151"/>
      <c r="N40" s="155"/>
      <c r="O40" s="80"/>
      <c r="P40" s="80"/>
      <c r="Q40" s="80"/>
      <c r="R40" s="80"/>
      <c r="S40" s="80"/>
    </row>
    <row r="41" spans="1:124" s="137" customFormat="1" ht="22.25" customHeight="1" x14ac:dyDescent="0.2">
      <c r="A41" s="430" t="s">
        <v>468</v>
      </c>
      <c r="B41" s="431"/>
      <c r="C41" s="431"/>
      <c r="D41" s="431"/>
      <c r="E41" s="431"/>
      <c r="F41" s="431"/>
      <c r="G41" s="431"/>
      <c r="H41" s="431"/>
      <c r="I41" s="431"/>
      <c r="J41" s="431"/>
      <c r="K41" s="431"/>
      <c r="L41" s="431"/>
      <c r="M41" s="431"/>
      <c r="N41" s="432"/>
    </row>
    <row r="42" spans="1:124" s="109" customFormat="1" ht="18" customHeight="1" x14ac:dyDescent="0.2">
      <c r="A42" s="159" t="s">
        <v>230</v>
      </c>
      <c r="B42" s="160" t="s">
        <v>469</v>
      </c>
      <c r="C42" s="161"/>
      <c r="D42" s="162"/>
      <c r="E42" s="162"/>
      <c r="F42" s="163"/>
      <c r="G42" s="162"/>
      <c r="H42" s="164"/>
      <c r="I42" s="163"/>
      <c r="J42" s="163"/>
      <c r="K42" s="162"/>
      <c r="L42" s="164"/>
      <c r="M42" s="162"/>
      <c r="N42" s="165"/>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row>
    <row r="43" spans="1:124" x14ac:dyDescent="0.2">
      <c r="A43" s="148"/>
      <c r="B43" s="166" t="s">
        <v>470</v>
      </c>
      <c r="C43" s="167" t="s">
        <v>471</v>
      </c>
      <c r="D43" s="151"/>
      <c r="E43" s="151"/>
      <c r="F43" s="83" t="s">
        <v>472</v>
      </c>
      <c r="G43" s="83" t="s">
        <v>473</v>
      </c>
      <c r="H43" s="157"/>
      <c r="I43" s="157"/>
      <c r="J43" s="157"/>
      <c r="K43" s="83" t="s">
        <v>474</v>
      </c>
      <c r="L43" s="157"/>
      <c r="M43" s="151"/>
      <c r="N43" s="155"/>
      <c r="O43" s="80"/>
      <c r="P43" s="80"/>
      <c r="Q43" s="80"/>
      <c r="R43" s="80"/>
      <c r="S43" s="80"/>
    </row>
    <row r="44" spans="1:124" x14ac:dyDescent="0.2">
      <c r="A44" s="148"/>
      <c r="B44" s="166" t="s">
        <v>475</v>
      </c>
      <c r="C44" s="167" t="s">
        <v>476</v>
      </c>
      <c r="D44" s="151"/>
      <c r="E44" s="152"/>
      <c r="F44" s="83" t="s">
        <v>472</v>
      </c>
      <c r="G44" s="152"/>
      <c r="H44" s="82" t="s">
        <v>477</v>
      </c>
      <c r="I44" s="157"/>
      <c r="J44" s="157"/>
      <c r="K44" s="82" t="s">
        <v>478</v>
      </c>
      <c r="L44" s="157"/>
      <c r="M44" s="151"/>
      <c r="N44" s="155"/>
      <c r="O44" s="80"/>
      <c r="P44" s="80"/>
      <c r="Q44" s="80"/>
      <c r="R44" s="80"/>
      <c r="S44" s="80"/>
    </row>
    <row r="45" spans="1:124" ht="27.75" customHeight="1" x14ac:dyDescent="0.2">
      <c r="A45" s="148"/>
      <c r="B45" s="166" t="s">
        <v>479</v>
      </c>
      <c r="C45" s="167" t="s">
        <v>480</v>
      </c>
      <c r="D45" s="151"/>
      <c r="E45" s="152"/>
      <c r="F45" s="83" t="s">
        <v>472</v>
      </c>
      <c r="G45" s="152"/>
      <c r="H45" s="83" t="s">
        <v>481</v>
      </c>
      <c r="I45" s="157"/>
      <c r="J45" s="83" t="s">
        <v>482</v>
      </c>
      <c r="K45" s="168" t="s">
        <v>483</v>
      </c>
      <c r="L45" s="83" t="s">
        <v>484</v>
      </c>
      <c r="M45" s="151"/>
      <c r="N45" s="155"/>
      <c r="O45" s="80"/>
      <c r="P45" s="80"/>
      <c r="Q45" s="80"/>
      <c r="R45" s="80"/>
      <c r="S45" s="80"/>
    </row>
    <row r="46" spans="1:124" x14ac:dyDescent="0.2">
      <c r="A46" s="148"/>
      <c r="B46" s="166" t="s">
        <v>485</v>
      </c>
      <c r="C46" s="167" t="s">
        <v>486</v>
      </c>
      <c r="D46" s="151"/>
      <c r="E46" s="152"/>
      <c r="F46" s="152"/>
      <c r="G46" s="152"/>
      <c r="H46" s="92" t="s">
        <v>487</v>
      </c>
      <c r="I46" s="157"/>
      <c r="J46" s="83" t="s">
        <v>452</v>
      </c>
      <c r="K46" s="83" t="s">
        <v>488</v>
      </c>
      <c r="L46" s="83" t="s">
        <v>489</v>
      </c>
      <c r="M46" s="151"/>
      <c r="N46" s="155"/>
      <c r="O46" s="80"/>
      <c r="P46" s="80"/>
      <c r="Q46" s="80"/>
      <c r="R46" s="80"/>
      <c r="S46" s="80"/>
    </row>
    <row r="47" spans="1:124" x14ac:dyDescent="0.2">
      <c r="A47" s="148"/>
      <c r="B47" s="166" t="s">
        <v>490</v>
      </c>
      <c r="C47" s="167" t="s">
        <v>33</v>
      </c>
      <c r="D47" s="83" t="s">
        <v>240</v>
      </c>
      <c r="E47" s="152"/>
      <c r="F47" s="152"/>
      <c r="G47" s="83" t="s">
        <v>491</v>
      </c>
      <c r="H47" s="83" t="s">
        <v>492</v>
      </c>
      <c r="I47" s="157"/>
      <c r="J47" s="157"/>
      <c r="K47" s="83" t="s">
        <v>493</v>
      </c>
      <c r="L47" s="157"/>
      <c r="M47" s="83" t="s">
        <v>494</v>
      </c>
      <c r="N47" s="155"/>
      <c r="O47" s="80"/>
      <c r="P47" s="80"/>
      <c r="Q47" s="80"/>
      <c r="R47" s="80"/>
      <c r="S47" s="80"/>
    </row>
    <row r="48" spans="1:124" x14ac:dyDescent="0.2">
      <c r="A48" s="148"/>
      <c r="B48" s="166" t="s">
        <v>495</v>
      </c>
      <c r="C48" s="167" t="s">
        <v>496</v>
      </c>
      <c r="D48" s="151"/>
      <c r="E48" s="152"/>
      <c r="F48" s="152"/>
      <c r="G48" s="152"/>
      <c r="H48" s="92" t="s">
        <v>305</v>
      </c>
      <c r="I48" s="157"/>
      <c r="J48" s="95"/>
      <c r="K48" s="83" t="s">
        <v>497</v>
      </c>
      <c r="L48" s="83" t="s">
        <v>498</v>
      </c>
      <c r="M48" s="151"/>
      <c r="N48" s="155"/>
      <c r="O48" s="80"/>
      <c r="P48" s="80"/>
      <c r="Q48" s="80"/>
      <c r="R48" s="80"/>
      <c r="S48" s="80"/>
    </row>
    <row r="49" spans="1:124" x14ac:dyDescent="0.2">
      <c r="A49" s="148"/>
      <c r="B49" s="166" t="s">
        <v>499</v>
      </c>
      <c r="C49" s="167" t="s">
        <v>500</v>
      </c>
      <c r="D49" s="151"/>
      <c r="E49" s="152"/>
      <c r="F49" s="152"/>
      <c r="G49" s="152"/>
      <c r="H49" s="83" t="s">
        <v>501</v>
      </c>
      <c r="I49" s="152"/>
      <c r="J49" s="169"/>
      <c r="K49" s="83" t="s">
        <v>497</v>
      </c>
      <c r="L49" s="157"/>
      <c r="M49" s="151"/>
      <c r="N49" s="155"/>
      <c r="O49" s="80"/>
      <c r="P49" s="80"/>
      <c r="Q49" s="80"/>
      <c r="R49" s="80"/>
      <c r="S49" s="80"/>
    </row>
    <row r="50" spans="1:124" s="109" customFormat="1" ht="18" customHeight="1" x14ac:dyDescent="0.2">
      <c r="A50" s="159" t="s">
        <v>236</v>
      </c>
      <c r="B50" s="160" t="s">
        <v>502</v>
      </c>
      <c r="C50" s="161"/>
      <c r="D50" s="162"/>
      <c r="E50" s="162"/>
      <c r="F50" s="163"/>
      <c r="G50" s="162"/>
      <c r="H50" s="164"/>
      <c r="I50" s="163"/>
      <c r="J50" s="163"/>
      <c r="K50" s="162"/>
      <c r="L50" s="164"/>
      <c r="M50" s="162"/>
      <c r="N50" s="165"/>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row>
    <row r="51" spans="1:124" x14ac:dyDescent="0.2">
      <c r="A51" s="148"/>
      <c r="B51" s="166" t="s">
        <v>503</v>
      </c>
      <c r="C51" s="167" t="s">
        <v>504</v>
      </c>
      <c r="D51" s="151"/>
      <c r="E51" s="152"/>
      <c r="F51" s="83" t="s">
        <v>505</v>
      </c>
      <c r="G51" s="152"/>
      <c r="H51" s="83" t="s">
        <v>506</v>
      </c>
      <c r="I51" s="152"/>
      <c r="J51" s="152"/>
      <c r="K51" s="152"/>
      <c r="L51" s="152"/>
      <c r="M51" s="151"/>
      <c r="N51" s="155"/>
      <c r="O51" s="80"/>
      <c r="P51" s="80"/>
      <c r="Q51" s="80"/>
      <c r="R51" s="80"/>
      <c r="S51" s="80"/>
    </row>
    <row r="52" spans="1:124" x14ac:dyDescent="0.2">
      <c r="A52" s="148"/>
      <c r="B52" s="166" t="s">
        <v>507</v>
      </c>
      <c r="C52" s="167" t="s">
        <v>508</v>
      </c>
      <c r="D52" s="151"/>
      <c r="E52" s="152"/>
      <c r="F52" s="83" t="s">
        <v>505</v>
      </c>
      <c r="G52" s="152"/>
      <c r="H52" s="83" t="s">
        <v>509</v>
      </c>
      <c r="I52" s="157"/>
      <c r="J52" s="157"/>
      <c r="K52" s="83" t="s">
        <v>510</v>
      </c>
      <c r="L52" s="157"/>
      <c r="M52" s="151"/>
      <c r="N52" s="155"/>
      <c r="O52" s="80"/>
      <c r="P52" s="80"/>
      <c r="Q52" s="80"/>
      <c r="R52" s="80"/>
      <c r="S52" s="80"/>
    </row>
    <row r="53" spans="1:124" x14ac:dyDescent="0.2">
      <c r="A53" s="148"/>
      <c r="B53" s="166" t="s">
        <v>511</v>
      </c>
      <c r="C53" s="167" t="s">
        <v>512</v>
      </c>
      <c r="D53" s="170" t="s">
        <v>513</v>
      </c>
      <c r="E53" s="171"/>
      <c r="F53" s="172" t="s">
        <v>505</v>
      </c>
      <c r="G53" s="152"/>
      <c r="H53" s="83" t="s">
        <v>506</v>
      </c>
      <c r="I53" s="157"/>
      <c r="J53" s="157"/>
      <c r="K53" s="157"/>
      <c r="L53" s="157"/>
      <c r="M53" s="151"/>
      <c r="N53" s="155"/>
      <c r="O53" s="80"/>
      <c r="P53" s="80"/>
      <c r="Q53" s="80"/>
      <c r="R53" s="80"/>
      <c r="S53" s="80"/>
    </row>
    <row r="54" spans="1:124" x14ac:dyDescent="0.2">
      <c r="A54" s="148"/>
      <c r="B54" s="166" t="s">
        <v>514</v>
      </c>
      <c r="C54" s="167" t="s">
        <v>515</v>
      </c>
      <c r="D54" s="151"/>
      <c r="E54" s="152"/>
      <c r="F54" s="83" t="s">
        <v>505</v>
      </c>
      <c r="G54" s="152"/>
      <c r="H54" s="83" t="s">
        <v>516</v>
      </c>
      <c r="I54" s="157"/>
      <c r="J54" s="157"/>
      <c r="K54" s="83" t="s">
        <v>517</v>
      </c>
      <c r="L54" s="157"/>
      <c r="M54" s="151"/>
      <c r="N54" s="155"/>
      <c r="O54" s="80"/>
      <c r="P54" s="80"/>
      <c r="Q54" s="80"/>
      <c r="R54" s="80"/>
      <c r="S54" s="80"/>
    </row>
    <row r="55" spans="1:124" s="109" customFormat="1" ht="18" customHeight="1" x14ac:dyDescent="0.2">
      <c r="A55" s="159" t="s">
        <v>243</v>
      </c>
      <c r="B55" s="160" t="s">
        <v>518</v>
      </c>
      <c r="C55" s="161"/>
      <c r="D55" s="162"/>
      <c r="E55" s="162"/>
      <c r="F55" s="163"/>
      <c r="G55" s="162"/>
      <c r="H55" s="164"/>
      <c r="I55" s="163"/>
      <c r="J55" s="163"/>
      <c r="K55" s="162"/>
      <c r="L55" s="164"/>
      <c r="M55" s="162"/>
      <c r="N55" s="165"/>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row>
    <row r="56" spans="1:124" x14ac:dyDescent="0.2">
      <c r="A56" s="148"/>
      <c r="B56" s="166" t="s">
        <v>519</v>
      </c>
      <c r="C56" s="167" t="s">
        <v>520</v>
      </c>
      <c r="D56" s="151"/>
      <c r="E56" s="152"/>
      <c r="F56" s="83" t="s">
        <v>521</v>
      </c>
      <c r="G56" s="152"/>
      <c r="H56" s="83" t="s">
        <v>522</v>
      </c>
      <c r="I56" s="152"/>
      <c r="J56" s="95"/>
      <c r="K56" s="83" t="s">
        <v>523</v>
      </c>
      <c r="L56" s="152"/>
      <c r="M56" s="151"/>
      <c r="N56" s="155"/>
      <c r="O56" s="80"/>
      <c r="P56" s="80"/>
      <c r="Q56" s="80"/>
      <c r="R56" s="80"/>
      <c r="S56" s="80"/>
    </row>
    <row r="57" spans="1:124" x14ac:dyDescent="0.2">
      <c r="A57" s="148"/>
      <c r="B57" s="166" t="s">
        <v>524</v>
      </c>
      <c r="C57" s="167" t="s">
        <v>525</v>
      </c>
      <c r="D57" s="151"/>
      <c r="E57" s="152"/>
      <c r="F57" s="83" t="s">
        <v>526</v>
      </c>
      <c r="G57" s="152"/>
      <c r="H57" s="152"/>
      <c r="I57" s="152"/>
      <c r="J57" s="152"/>
      <c r="K57" s="83" t="s">
        <v>527</v>
      </c>
      <c r="L57" s="152"/>
      <c r="M57" s="151"/>
      <c r="N57" s="155"/>
      <c r="O57" s="80"/>
      <c r="P57" s="80"/>
      <c r="Q57" s="80"/>
      <c r="R57" s="80"/>
      <c r="S57" s="80"/>
    </row>
    <row r="58" spans="1:124" x14ac:dyDescent="0.2">
      <c r="A58" s="148"/>
      <c r="B58" s="166" t="s">
        <v>528</v>
      </c>
      <c r="C58" s="167" t="s">
        <v>529</v>
      </c>
      <c r="D58" s="151"/>
      <c r="E58" s="152"/>
      <c r="F58" s="83" t="s">
        <v>526</v>
      </c>
      <c r="G58" s="152"/>
      <c r="H58" s="83" t="s">
        <v>530</v>
      </c>
      <c r="I58" s="157"/>
      <c r="J58" s="95"/>
      <c r="K58" s="83" t="s">
        <v>531</v>
      </c>
      <c r="L58" s="157"/>
      <c r="M58" s="151"/>
      <c r="N58" s="155"/>
      <c r="O58" s="80"/>
      <c r="P58" s="80"/>
      <c r="Q58" s="80"/>
      <c r="R58" s="80"/>
      <c r="S58" s="80"/>
    </row>
    <row r="59" spans="1:124" x14ac:dyDescent="0.2">
      <c r="A59" s="148"/>
      <c r="B59" s="166" t="s">
        <v>532</v>
      </c>
      <c r="C59" s="167" t="s">
        <v>533</v>
      </c>
      <c r="D59" s="151"/>
      <c r="E59" s="152"/>
      <c r="F59" s="83" t="s">
        <v>526</v>
      </c>
      <c r="G59" s="152"/>
      <c r="H59" s="157"/>
      <c r="I59" s="157"/>
      <c r="J59" s="95"/>
      <c r="K59" s="83" t="s">
        <v>534</v>
      </c>
      <c r="L59" s="157"/>
      <c r="M59" s="151"/>
      <c r="N59" s="155"/>
      <c r="O59" s="80"/>
      <c r="P59" s="80"/>
      <c r="Q59" s="80"/>
      <c r="R59" s="80"/>
      <c r="S59" s="80"/>
    </row>
    <row r="60" spans="1:124" x14ac:dyDescent="0.2">
      <c r="A60" s="148"/>
      <c r="B60" s="166" t="s">
        <v>535</v>
      </c>
      <c r="C60" s="167" t="s">
        <v>536</v>
      </c>
      <c r="D60" s="151"/>
      <c r="E60" s="152"/>
      <c r="F60" s="83" t="s">
        <v>526</v>
      </c>
      <c r="G60" s="152"/>
      <c r="H60" s="83" t="s">
        <v>537</v>
      </c>
      <c r="I60" s="157"/>
      <c r="J60" s="95"/>
      <c r="K60" s="83" t="s">
        <v>538</v>
      </c>
      <c r="L60" s="157"/>
      <c r="M60" s="151"/>
      <c r="N60" s="155"/>
      <c r="O60" s="80"/>
      <c r="P60" s="80"/>
      <c r="Q60" s="80"/>
      <c r="R60" s="80"/>
      <c r="S60" s="80"/>
    </row>
    <row r="61" spans="1:124" x14ac:dyDescent="0.2">
      <c r="A61" s="148"/>
      <c r="B61" s="166" t="s">
        <v>539</v>
      </c>
      <c r="C61" s="167" t="s">
        <v>540</v>
      </c>
      <c r="D61" s="151"/>
      <c r="E61" s="152"/>
      <c r="F61" s="83" t="s">
        <v>526</v>
      </c>
      <c r="G61" s="152"/>
      <c r="H61" s="157"/>
      <c r="I61" s="157"/>
      <c r="J61" s="95"/>
      <c r="K61" s="157"/>
      <c r="L61" s="157"/>
      <c r="M61" s="151"/>
      <c r="N61" s="155"/>
      <c r="O61" s="80"/>
      <c r="P61" s="80"/>
      <c r="Q61" s="80"/>
      <c r="R61" s="80"/>
      <c r="S61" s="80"/>
    </row>
    <row r="62" spans="1:124" x14ac:dyDescent="0.2">
      <c r="A62" s="148"/>
      <c r="B62" s="166" t="s">
        <v>541</v>
      </c>
      <c r="C62" s="167" t="s">
        <v>542</v>
      </c>
      <c r="D62" s="151"/>
      <c r="E62" s="152"/>
      <c r="F62" s="83" t="s">
        <v>526</v>
      </c>
      <c r="G62" s="152"/>
      <c r="H62" s="157"/>
      <c r="I62" s="157"/>
      <c r="J62" s="95"/>
      <c r="K62" s="157"/>
      <c r="L62" s="157"/>
      <c r="M62" s="151"/>
      <c r="N62" s="155"/>
      <c r="O62" s="80"/>
      <c r="P62" s="80"/>
      <c r="Q62" s="80"/>
      <c r="R62" s="80"/>
      <c r="S62" s="80"/>
    </row>
    <row r="63" spans="1:124" ht="16" thickBot="1" x14ac:dyDescent="0.25">
      <c r="A63" s="173"/>
      <c r="B63" s="174" t="s">
        <v>543</v>
      </c>
      <c r="C63" s="175" t="s">
        <v>544</v>
      </c>
      <c r="D63" s="176"/>
      <c r="E63" s="177"/>
      <c r="F63" s="178" t="s">
        <v>526</v>
      </c>
      <c r="G63" s="177"/>
      <c r="H63" s="179" t="s">
        <v>545</v>
      </c>
      <c r="I63" s="180"/>
      <c r="J63" s="179" t="s">
        <v>482</v>
      </c>
      <c r="K63" s="181"/>
      <c r="L63" s="180"/>
      <c r="M63" s="176"/>
      <c r="N63" s="182"/>
      <c r="O63" s="80"/>
      <c r="P63" s="80"/>
      <c r="Q63" s="80"/>
      <c r="R63" s="80"/>
      <c r="S63" s="80"/>
    </row>
    <row r="64" spans="1:124" s="187" customFormat="1" x14ac:dyDescent="0.2">
      <c r="A64" s="183"/>
      <c r="B64" s="184"/>
      <c r="C64" s="185"/>
      <c r="D64" s="185"/>
      <c r="E64" s="185"/>
      <c r="F64" s="185"/>
      <c r="G64" s="185"/>
      <c r="H64" s="185"/>
      <c r="I64" s="185"/>
      <c r="J64" s="185"/>
      <c r="K64" s="185"/>
      <c r="L64" s="185"/>
      <c r="M64" s="185"/>
      <c r="N64" s="186"/>
      <c r="O64" s="127"/>
      <c r="P64" s="127"/>
      <c r="Q64" s="127"/>
      <c r="R64" s="127"/>
      <c r="S64" s="127"/>
    </row>
    <row r="65" spans="1:19" s="187" customFormat="1" x14ac:dyDescent="0.2">
      <c r="A65" s="183"/>
      <c r="B65" s="184"/>
      <c r="C65" s="185"/>
      <c r="D65" s="185"/>
      <c r="E65" s="185"/>
      <c r="F65" s="185"/>
      <c r="G65" s="185"/>
      <c r="H65" s="185"/>
      <c r="I65" s="185"/>
      <c r="J65" s="185"/>
      <c r="K65" s="185"/>
      <c r="L65" s="185"/>
      <c r="M65" s="185"/>
      <c r="N65" s="186"/>
      <c r="O65" s="127"/>
      <c r="P65" s="127"/>
      <c r="Q65" s="127"/>
      <c r="R65" s="127"/>
      <c r="S65" s="127"/>
    </row>
    <row r="66" spans="1:19" s="187" customFormat="1" x14ac:dyDescent="0.2">
      <c r="A66" s="183"/>
      <c r="B66" s="184"/>
      <c r="C66" s="185"/>
      <c r="D66" s="185"/>
      <c r="E66" s="185"/>
      <c r="F66" s="185"/>
      <c r="G66" s="185"/>
      <c r="H66" s="185"/>
      <c r="I66" s="185"/>
      <c r="J66" s="185"/>
      <c r="K66" s="185"/>
      <c r="L66" s="185"/>
      <c r="M66" s="185"/>
      <c r="N66" s="186"/>
      <c r="O66" s="127"/>
      <c r="P66" s="127"/>
      <c r="Q66" s="127"/>
      <c r="R66" s="127"/>
      <c r="S66" s="127"/>
    </row>
    <row r="67" spans="1:19" s="187" customFormat="1" x14ac:dyDescent="0.2">
      <c r="A67" s="183"/>
      <c r="B67" s="184"/>
      <c r="C67" s="185"/>
      <c r="D67" s="185"/>
      <c r="E67" s="185"/>
      <c r="F67" s="185"/>
      <c r="G67" s="185"/>
      <c r="H67" s="185"/>
      <c r="I67" s="185"/>
      <c r="J67" s="185"/>
      <c r="K67" s="185"/>
      <c r="L67" s="185"/>
      <c r="M67" s="185"/>
      <c r="N67" s="186"/>
      <c r="O67" s="127"/>
      <c r="P67" s="127"/>
      <c r="Q67" s="127"/>
      <c r="R67" s="127"/>
      <c r="S67" s="127"/>
    </row>
    <row r="68" spans="1:19" s="187" customFormat="1" x14ac:dyDescent="0.2">
      <c r="A68" s="183"/>
      <c r="B68" s="184"/>
      <c r="C68" s="185"/>
      <c r="D68" s="185"/>
      <c r="E68" s="185"/>
      <c r="F68" s="185"/>
      <c r="G68" s="185"/>
      <c r="H68" s="185"/>
      <c r="I68" s="185"/>
      <c r="J68" s="185"/>
      <c r="K68" s="185"/>
      <c r="L68" s="185"/>
      <c r="M68" s="185"/>
      <c r="N68" s="186"/>
      <c r="O68" s="127"/>
      <c r="P68" s="127"/>
      <c r="Q68" s="127"/>
      <c r="R68" s="127"/>
      <c r="S68" s="127"/>
    </row>
    <row r="69" spans="1:19" s="187" customFormat="1" x14ac:dyDescent="0.2">
      <c r="A69" s="183"/>
      <c r="B69" s="184"/>
      <c r="C69" s="185"/>
      <c r="D69" s="185"/>
      <c r="E69" s="185"/>
      <c r="F69" s="185"/>
      <c r="G69" s="185"/>
      <c r="H69" s="185"/>
      <c r="I69" s="185"/>
      <c r="J69" s="185"/>
      <c r="K69" s="185"/>
      <c r="L69" s="185"/>
      <c r="M69" s="185"/>
      <c r="N69" s="186"/>
      <c r="O69" s="127"/>
      <c r="P69" s="127"/>
      <c r="Q69" s="127"/>
      <c r="R69" s="127"/>
      <c r="S69" s="127"/>
    </row>
    <row r="70" spans="1:19" s="187" customFormat="1" x14ac:dyDescent="0.2">
      <c r="A70" s="183"/>
      <c r="B70" s="184"/>
      <c r="C70" s="185"/>
      <c r="D70" s="185"/>
      <c r="E70" s="185"/>
      <c r="F70" s="185"/>
      <c r="G70" s="185"/>
      <c r="H70" s="185"/>
      <c r="I70" s="185"/>
      <c r="J70" s="185"/>
      <c r="K70" s="185"/>
      <c r="L70" s="185"/>
      <c r="M70" s="185"/>
      <c r="N70" s="186"/>
      <c r="O70" s="127"/>
      <c r="P70" s="127"/>
      <c r="Q70" s="127"/>
      <c r="R70" s="127"/>
      <c r="S70" s="127"/>
    </row>
    <row r="71" spans="1:19" s="187" customFormat="1" x14ac:dyDescent="0.2">
      <c r="A71" s="183"/>
      <c r="B71" s="184"/>
      <c r="C71" s="185"/>
      <c r="D71" s="185"/>
      <c r="E71" s="185"/>
      <c r="F71" s="185"/>
      <c r="G71" s="185"/>
      <c r="H71" s="185"/>
      <c r="I71" s="185"/>
      <c r="J71" s="185"/>
      <c r="K71" s="185"/>
      <c r="L71" s="185"/>
      <c r="M71" s="185"/>
      <c r="N71" s="186"/>
      <c r="O71" s="127"/>
      <c r="P71" s="127"/>
      <c r="Q71" s="127"/>
      <c r="R71" s="127"/>
      <c r="S71" s="127"/>
    </row>
    <row r="72" spans="1:19" s="187" customFormat="1" x14ac:dyDescent="0.2">
      <c r="A72" s="183"/>
      <c r="B72" s="184"/>
      <c r="C72" s="185"/>
      <c r="D72" s="185"/>
      <c r="E72" s="185"/>
      <c r="F72" s="185"/>
      <c r="G72" s="185"/>
      <c r="H72" s="185"/>
      <c r="I72" s="185"/>
      <c r="J72" s="185"/>
      <c r="K72" s="185"/>
      <c r="L72" s="185"/>
      <c r="M72" s="185"/>
      <c r="N72" s="186"/>
      <c r="O72" s="127"/>
      <c r="P72" s="127"/>
      <c r="Q72" s="127"/>
      <c r="R72" s="127"/>
      <c r="S72" s="127"/>
    </row>
    <row r="73" spans="1:19" s="187" customFormat="1" x14ac:dyDescent="0.2">
      <c r="A73" s="183"/>
      <c r="B73" s="184"/>
      <c r="C73" s="185"/>
      <c r="D73" s="185"/>
      <c r="E73" s="185"/>
      <c r="F73" s="185"/>
      <c r="G73" s="185"/>
      <c r="H73" s="185"/>
      <c r="I73" s="185"/>
      <c r="J73" s="185"/>
      <c r="K73" s="185"/>
      <c r="L73" s="185"/>
      <c r="M73" s="185"/>
      <c r="N73" s="186"/>
      <c r="O73" s="127"/>
      <c r="P73" s="127"/>
      <c r="Q73" s="127"/>
      <c r="R73" s="127"/>
      <c r="S73" s="127"/>
    </row>
    <row r="74" spans="1:19" s="187" customFormat="1" x14ac:dyDescent="0.2">
      <c r="A74" s="183"/>
      <c r="B74" s="184"/>
      <c r="C74" s="185"/>
      <c r="D74" s="185"/>
      <c r="E74" s="185"/>
      <c r="F74" s="185"/>
      <c r="G74" s="185"/>
      <c r="H74" s="185"/>
      <c r="I74" s="185"/>
      <c r="J74" s="185"/>
      <c r="K74" s="185"/>
      <c r="L74" s="185"/>
      <c r="M74" s="185"/>
      <c r="N74" s="186"/>
      <c r="O74" s="127"/>
      <c r="P74" s="127"/>
      <c r="Q74" s="127"/>
      <c r="R74" s="127"/>
      <c r="S74" s="127"/>
    </row>
    <row r="75" spans="1:19" s="187" customFormat="1" x14ac:dyDescent="0.2">
      <c r="A75" s="183"/>
      <c r="B75" s="184"/>
      <c r="C75" s="185"/>
      <c r="D75" s="185"/>
      <c r="E75" s="185"/>
      <c r="F75" s="185"/>
      <c r="G75" s="185"/>
      <c r="H75" s="185"/>
      <c r="I75" s="185"/>
      <c r="J75" s="185"/>
      <c r="K75" s="185"/>
      <c r="L75" s="185"/>
      <c r="M75" s="185"/>
      <c r="N75" s="186"/>
      <c r="O75" s="127"/>
      <c r="P75" s="127"/>
      <c r="Q75" s="127"/>
      <c r="R75" s="127"/>
      <c r="S75" s="127"/>
    </row>
    <row r="76" spans="1:19" s="187" customFormat="1" x14ac:dyDescent="0.2">
      <c r="A76" s="183"/>
      <c r="B76" s="184"/>
      <c r="C76" s="185"/>
      <c r="D76" s="185"/>
      <c r="E76" s="185"/>
      <c r="F76" s="185"/>
      <c r="G76" s="185"/>
      <c r="H76" s="185"/>
      <c r="I76" s="185"/>
      <c r="J76" s="185"/>
      <c r="K76" s="185"/>
      <c r="L76" s="185"/>
      <c r="M76" s="185"/>
      <c r="N76" s="186"/>
      <c r="O76" s="127"/>
      <c r="P76" s="127"/>
      <c r="Q76" s="127"/>
      <c r="R76" s="127"/>
      <c r="S76" s="127"/>
    </row>
    <row r="77" spans="1:19" s="187" customFormat="1" x14ac:dyDescent="0.2">
      <c r="A77" s="183"/>
      <c r="B77" s="184"/>
      <c r="C77" s="185"/>
      <c r="D77" s="185"/>
      <c r="E77" s="185"/>
      <c r="F77" s="185"/>
      <c r="G77" s="185"/>
      <c r="H77" s="185"/>
      <c r="I77" s="185"/>
      <c r="J77" s="185"/>
      <c r="K77" s="185"/>
      <c r="L77" s="185"/>
      <c r="M77" s="185"/>
      <c r="N77" s="186"/>
      <c r="O77" s="127"/>
      <c r="P77" s="127"/>
      <c r="Q77" s="127"/>
      <c r="R77" s="127"/>
      <c r="S77" s="127"/>
    </row>
    <row r="78" spans="1:19" s="187" customFormat="1" x14ac:dyDescent="0.2">
      <c r="A78" s="183"/>
      <c r="B78" s="184"/>
      <c r="C78" s="185"/>
      <c r="D78" s="185"/>
      <c r="E78" s="185"/>
      <c r="F78" s="185"/>
      <c r="G78" s="185"/>
      <c r="H78" s="185"/>
      <c r="I78" s="185"/>
      <c r="J78" s="185"/>
      <c r="K78" s="185"/>
      <c r="L78" s="185"/>
      <c r="M78" s="185"/>
      <c r="N78" s="186"/>
      <c r="O78" s="127"/>
      <c r="P78" s="127"/>
      <c r="Q78" s="127"/>
      <c r="R78" s="127"/>
      <c r="S78" s="127"/>
    </row>
    <row r="79" spans="1:19" s="187" customFormat="1" x14ac:dyDescent="0.2">
      <c r="A79" s="183"/>
      <c r="B79" s="184"/>
      <c r="C79" s="185"/>
      <c r="D79" s="185"/>
      <c r="E79" s="185"/>
      <c r="F79" s="185"/>
      <c r="G79" s="185"/>
      <c r="H79" s="185"/>
      <c r="I79" s="185"/>
      <c r="J79" s="185"/>
      <c r="K79" s="185"/>
      <c r="L79" s="185"/>
      <c r="M79" s="185"/>
      <c r="N79" s="186"/>
      <c r="O79" s="127"/>
      <c r="P79" s="127"/>
      <c r="Q79" s="127"/>
      <c r="R79" s="127"/>
      <c r="S79" s="127"/>
    </row>
    <row r="80" spans="1:19" s="187" customFormat="1" x14ac:dyDescent="0.2">
      <c r="A80" s="183"/>
      <c r="B80" s="184"/>
      <c r="C80" s="185"/>
      <c r="D80" s="185"/>
      <c r="E80" s="185"/>
      <c r="F80" s="185"/>
      <c r="G80" s="185"/>
      <c r="H80" s="185"/>
      <c r="I80" s="185"/>
      <c r="J80" s="185"/>
      <c r="K80" s="185"/>
      <c r="L80" s="185"/>
      <c r="M80" s="185"/>
      <c r="N80" s="186"/>
      <c r="O80" s="127"/>
      <c r="P80" s="127"/>
      <c r="Q80" s="127"/>
      <c r="R80" s="127"/>
      <c r="S80" s="127"/>
    </row>
    <row r="81" spans="1:19" s="187" customFormat="1" x14ac:dyDescent="0.2">
      <c r="A81" s="183"/>
      <c r="B81" s="184"/>
      <c r="C81" s="185"/>
      <c r="D81" s="185"/>
      <c r="E81" s="185"/>
      <c r="F81" s="185"/>
      <c r="G81" s="185"/>
      <c r="H81" s="185"/>
      <c r="I81" s="185"/>
      <c r="J81" s="185"/>
      <c r="K81" s="185"/>
      <c r="L81" s="185"/>
      <c r="M81" s="185"/>
      <c r="N81" s="186"/>
      <c r="O81" s="127"/>
      <c r="P81" s="127"/>
      <c r="Q81" s="127"/>
      <c r="R81" s="127"/>
      <c r="S81" s="127"/>
    </row>
    <row r="82" spans="1:19" s="187" customFormat="1" x14ac:dyDescent="0.2">
      <c r="A82" s="183"/>
      <c r="B82" s="184"/>
      <c r="C82" s="185"/>
      <c r="D82" s="185"/>
      <c r="E82" s="185"/>
      <c r="F82" s="185"/>
      <c r="G82" s="185"/>
      <c r="H82" s="185"/>
      <c r="I82" s="185"/>
      <c r="J82" s="185"/>
      <c r="K82" s="185"/>
      <c r="L82" s="185"/>
      <c r="M82" s="185"/>
      <c r="N82" s="186"/>
      <c r="O82" s="127"/>
      <c r="P82" s="127"/>
      <c r="Q82" s="127"/>
      <c r="R82" s="127"/>
      <c r="S82" s="127"/>
    </row>
    <row r="83" spans="1:19" s="187" customFormat="1" ht="16" thickBot="1" x14ac:dyDescent="0.25">
      <c r="A83" s="188"/>
      <c r="B83" s="189"/>
      <c r="C83" s="190"/>
      <c r="D83" s="190"/>
      <c r="E83" s="190"/>
      <c r="F83" s="190"/>
      <c r="G83" s="190"/>
      <c r="H83" s="190"/>
      <c r="I83" s="190"/>
      <c r="J83" s="190"/>
      <c r="K83" s="190"/>
      <c r="L83" s="190"/>
      <c r="M83" s="190"/>
      <c r="N83" s="191"/>
      <c r="O83" s="127"/>
      <c r="P83" s="127"/>
      <c r="Q83" s="127"/>
      <c r="R83" s="127"/>
      <c r="S83" s="127"/>
    </row>
    <row r="84" spans="1:19" s="187" customFormat="1" x14ac:dyDescent="0.2">
      <c r="A84" s="185"/>
      <c r="B84" s="184"/>
      <c r="C84" s="185"/>
      <c r="D84" s="185"/>
      <c r="E84" s="185"/>
      <c r="F84" s="185"/>
      <c r="G84" s="185"/>
      <c r="H84" s="185"/>
      <c r="I84" s="185"/>
      <c r="J84" s="185"/>
      <c r="K84" s="185"/>
      <c r="L84" s="185"/>
      <c r="M84" s="185"/>
      <c r="N84" s="185"/>
      <c r="O84" s="127"/>
      <c r="P84" s="127"/>
      <c r="Q84" s="127"/>
      <c r="R84" s="127"/>
      <c r="S84" s="127"/>
    </row>
    <row r="85" spans="1:19" s="187" customFormat="1" x14ac:dyDescent="0.2">
      <c r="A85" s="185"/>
      <c r="B85" s="184"/>
      <c r="C85" s="185"/>
      <c r="D85" s="185"/>
      <c r="E85" s="185"/>
      <c r="F85" s="185"/>
      <c r="G85" s="185"/>
      <c r="H85" s="185"/>
      <c r="I85" s="185"/>
      <c r="J85" s="185"/>
      <c r="K85" s="185"/>
      <c r="L85" s="185"/>
      <c r="M85" s="185"/>
      <c r="N85" s="185"/>
      <c r="O85" s="127"/>
      <c r="P85" s="127"/>
      <c r="Q85" s="127"/>
      <c r="R85" s="127"/>
      <c r="S85" s="127"/>
    </row>
    <row r="86" spans="1:19" s="187" customFormat="1" x14ac:dyDescent="0.2">
      <c r="A86" s="185"/>
      <c r="B86" s="184"/>
      <c r="C86" s="185"/>
      <c r="D86" s="185"/>
      <c r="E86" s="185"/>
      <c r="F86" s="185"/>
      <c r="G86" s="185"/>
      <c r="H86" s="185"/>
      <c r="I86" s="185"/>
      <c r="J86" s="185"/>
      <c r="K86" s="185"/>
      <c r="L86" s="185"/>
      <c r="M86" s="185"/>
      <c r="N86" s="185"/>
      <c r="O86" s="127"/>
      <c r="P86" s="127"/>
      <c r="Q86" s="127"/>
      <c r="R86" s="127"/>
      <c r="S86" s="127"/>
    </row>
    <row r="87" spans="1:19" s="187" customFormat="1" x14ac:dyDescent="0.2">
      <c r="A87" s="185"/>
      <c r="B87" s="184"/>
      <c r="C87" s="185"/>
      <c r="D87" s="185"/>
      <c r="E87" s="185"/>
      <c r="F87" s="185"/>
      <c r="G87" s="185"/>
      <c r="H87" s="185"/>
      <c r="I87" s="185"/>
      <c r="J87" s="185"/>
      <c r="K87" s="185"/>
      <c r="L87" s="185"/>
      <c r="M87" s="185"/>
      <c r="N87" s="185"/>
      <c r="O87" s="127"/>
      <c r="P87" s="127"/>
      <c r="Q87" s="127"/>
      <c r="R87" s="127"/>
      <c r="S87" s="127"/>
    </row>
    <row r="88" spans="1:19" s="187" customFormat="1" x14ac:dyDescent="0.2">
      <c r="A88" s="185"/>
      <c r="B88" s="184"/>
      <c r="C88" s="185"/>
      <c r="D88" s="185"/>
      <c r="E88" s="185"/>
      <c r="F88" s="185"/>
      <c r="G88" s="185"/>
      <c r="H88" s="185"/>
      <c r="I88" s="185"/>
      <c r="J88" s="185"/>
      <c r="K88" s="185"/>
      <c r="L88" s="185"/>
      <c r="M88" s="185"/>
      <c r="N88" s="185"/>
      <c r="O88" s="127"/>
      <c r="P88" s="127"/>
      <c r="Q88" s="127"/>
      <c r="R88" s="127"/>
      <c r="S88" s="127"/>
    </row>
    <row r="89" spans="1:19" s="187" customFormat="1" x14ac:dyDescent="0.2">
      <c r="A89" s="185"/>
      <c r="B89" s="184"/>
      <c r="C89" s="185"/>
      <c r="D89" s="185"/>
      <c r="E89" s="185"/>
      <c r="F89" s="185"/>
      <c r="G89" s="185"/>
      <c r="H89" s="185"/>
      <c r="I89" s="185"/>
      <c r="J89" s="185"/>
      <c r="K89" s="185"/>
      <c r="L89" s="185"/>
      <c r="M89" s="185"/>
      <c r="N89" s="185"/>
      <c r="O89" s="127"/>
      <c r="P89" s="127"/>
      <c r="Q89" s="127"/>
      <c r="R89" s="127"/>
      <c r="S89" s="127"/>
    </row>
    <row r="90" spans="1:19" s="187" customFormat="1" x14ac:dyDescent="0.2">
      <c r="A90" s="185"/>
      <c r="B90" s="184"/>
      <c r="C90" s="185"/>
      <c r="D90" s="185"/>
      <c r="E90" s="185"/>
      <c r="F90" s="185"/>
      <c r="G90" s="185"/>
      <c r="H90" s="185"/>
      <c r="I90" s="185"/>
      <c r="J90" s="185"/>
      <c r="K90" s="185"/>
      <c r="L90" s="185"/>
      <c r="M90" s="185"/>
      <c r="N90" s="185"/>
      <c r="O90" s="127"/>
      <c r="P90" s="127"/>
      <c r="Q90" s="127"/>
      <c r="R90" s="127"/>
      <c r="S90" s="127"/>
    </row>
    <row r="91" spans="1:19" s="187" customFormat="1" x14ac:dyDescent="0.2">
      <c r="A91" s="185"/>
      <c r="B91" s="184"/>
      <c r="C91" s="185"/>
      <c r="D91" s="185"/>
      <c r="E91" s="185"/>
      <c r="F91" s="185"/>
      <c r="G91" s="185"/>
      <c r="H91" s="185"/>
      <c r="I91" s="185"/>
      <c r="J91" s="185"/>
      <c r="K91" s="185"/>
      <c r="L91" s="185"/>
      <c r="M91" s="185"/>
      <c r="N91" s="185"/>
      <c r="O91" s="127"/>
      <c r="P91" s="127"/>
      <c r="Q91" s="127"/>
      <c r="R91" s="127"/>
      <c r="S91" s="127"/>
    </row>
    <row r="92" spans="1:19" s="187" customFormat="1" x14ac:dyDescent="0.2">
      <c r="A92" s="185"/>
      <c r="B92" s="184"/>
      <c r="C92" s="185"/>
      <c r="D92" s="185"/>
      <c r="E92" s="185"/>
      <c r="F92" s="185"/>
      <c r="G92" s="185"/>
      <c r="H92" s="185"/>
      <c r="I92" s="185"/>
      <c r="J92" s="185"/>
      <c r="K92" s="185"/>
      <c r="L92" s="185"/>
      <c r="M92" s="185"/>
      <c r="N92" s="185"/>
      <c r="O92" s="127"/>
      <c r="P92" s="127"/>
      <c r="Q92" s="127"/>
      <c r="R92" s="127"/>
      <c r="S92" s="127"/>
    </row>
    <row r="93" spans="1:19" s="187" customFormat="1" x14ac:dyDescent="0.2">
      <c r="A93" s="185"/>
      <c r="B93" s="184"/>
      <c r="C93" s="185"/>
      <c r="D93" s="185"/>
      <c r="E93" s="185"/>
      <c r="F93" s="185"/>
      <c r="G93" s="185"/>
      <c r="H93" s="185"/>
      <c r="I93" s="185"/>
      <c r="J93" s="185"/>
      <c r="K93" s="185"/>
      <c r="L93" s="185"/>
      <c r="M93" s="185"/>
      <c r="N93" s="185"/>
      <c r="O93" s="127"/>
      <c r="P93" s="127"/>
      <c r="Q93" s="127"/>
      <c r="R93" s="127"/>
      <c r="S93" s="127"/>
    </row>
    <row r="94" spans="1:19" s="187" customFormat="1" x14ac:dyDescent="0.2">
      <c r="A94" s="185"/>
      <c r="B94" s="184"/>
      <c r="C94" s="185"/>
      <c r="D94" s="185"/>
      <c r="E94" s="185"/>
      <c r="F94" s="185"/>
      <c r="G94" s="185"/>
      <c r="H94" s="185"/>
      <c r="I94" s="185"/>
      <c r="J94" s="185"/>
      <c r="K94" s="185"/>
      <c r="L94" s="185"/>
      <c r="M94" s="185"/>
      <c r="N94" s="185"/>
      <c r="O94" s="127"/>
      <c r="P94" s="127"/>
      <c r="Q94" s="127"/>
      <c r="R94" s="127"/>
      <c r="S94" s="127"/>
    </row>
    <row r="95" spans="1:19" s="187" customFormat="1" x14ac:dyDescent="0.2">
      <c r="A95" s="185"/>
      <c r="B95" s="184"/>
      <c r="C95" s="185"/>
      <c r="D95" s="185"/>
      <c r="E95" s="185"/>
      <c r="F95" s="185"/>
      <c r="G95" s="185"/>
      <c r="H95" s="185"/>
      <c r="I95" s="185"/>
      <c r="J95" s="185"/>
      <c r="K95" s="185"/>
      <c r="L95" s="185"/>
      <c r="M95" s="185"/>
      <c r="N95" s="185"/>
      <c r="O95" s="127"/>
      <c r="P95" s="127"/>
      <c r="Q95" s="127"/>
      <c r="R95" s="127"/>
      <c r="S95" s="127"/>
    </row>
    <row r="96" spans="1:19" s="187" customFormat="1" x14ac:dyDescent="0.2">
      <c r="A96" s="185"/>
      <c r="B96" s="184"/>
      <c r="C96" s="185"/>
      <c r="D96" s="185"/>
      <c r="E96" s="185"/>
      <c r="F96" s="185"/>
      <c r="G96" s="185"/>
      <c r="H96" s="185"/>
      <c r="I96" s="185"/>
      <c r="J96" s="185"/>
      <c r="K96" s="185"/>
      <c r="L96" s="185"/>
      <c r="M96" s="185"/>
      <c r="N96" s="185"/>
      <c r="O96" s="127"/>
      <c r="P96" s="127"/>
      <c r="Q96" s="127"/>
      <c r="R96" s="127"/>
      <c r="S96" s="127"/>
    </row>
    <row r="97" spans="1:19" s="187" customFormat="1" x14ac:dyDescent="0.2">
      <c r="A97" s="185"/>
      <c r="B97" s="184"/>
      <c r="C97" s="185"/>
      <c r="D97" s="185"/>
      <c r="E97" s="185"/>
      <c r="F97" s="185"/>
      <c r="G97" s="185"/>
      <c r="H97" s="185"/>
      <c r="I97" s="185"/>
      <c r="J97" s="185"/>
      <c r="K97" s="185"/>
      <c r="L97" s="185"/>
      <c r="M97" s="185"/>
      <c r="N97" s="185"/>
      <c r="O97" s="127"/>
      <c r="P97" s="127"/>
      <c r="Q97" s="127"/>
      <c r="R97" s="127"/>
      <c r="S97" s="127"/>
    </row>
    <row r="98" spans="1:19" s="187" customFormat="1" x14ac:dyDescent="0.2">
      <c r="A98" s="185"/>
      <c r="B98" s="184"/>
      <c r="C98" s="185"/>
      <c r="D98" s="185"/>
      <c r="E98" s="185"/>
      <c r="F98" s="185"/>
      <c r="G98" s="185"/>
      <c r="H98" s="185"/>
      <c r="I98" s="185"/>
      <c r="J98" s="185"/>
      <c r="K98" s="185"/>
      <c r="L98" s="185"/>
      <c r="M98" s="185"/>
      <c r="N98" s="185"/>
      <c r="O98" s="127"/>
      <c r="P98" s="127"/>
      <c r="Q98" s="127"/>
      <c r="R98" s="127"/>
      <c r="S98" s="127"/>
    </row>
    <row r="99" spans="1:19" s="187" customFormat="1" x14ac:dyDescent="0.2">
      <c r="A99" s="185"/>
      <c r="B99" s="184"/>
      <c r="C99" s="185"/>
      <c r="D99" s="185"/>
      <c r="E99" s="185"/>
      <c r="F99" s="185"/>
      <c r="G99" s="185"/>
      <c r="H99" s="185"/>
      <c r="I99" s="185"/>
      <c r="J99" s="185"/>
      <c r="K99" s="185"/>
      <c r="L99" s="185"/>
      <c r="M99" s="185"/>
      <c r="N99" s="185"/>
      <c r="O99" s="127"/>
      <c r="P99" s="127"/>
      <c r="Q99" s="127"/>
      <c r="R99" s="127"/>
      <c r="S99" s="127"/>
    </row>
    <row r="100" spans="1:19" s="187" customFormat="1" x14ac:dyDescent="0.2">
      <c r="A100" s="185"/>
      <c r="B100" s="184"/>
      <c r="C100" s="185"/>
      <c r="D100" s="185"/>
      <c r="E100" s="185"/>
      <c r="F100" s="185"/>
      <c r="G100" s="185"/>
      <c r="H100" s="185"/>
      <c r="I100" s="185"/>
      <c r="J100" s="185"/>
      <c r="K100" s="185"/>
      <c r="L100" s="185"/>
      <c r="M100" s="185"/>
      <c r="N100" s="185"/>
      <c r="O100" s="127"/>
      <c r="P100" s="127"/>
      <c r="Q100" s="127"/>
      <c r="R100" s="127"/>
      <c r="S100" s="127"/>
    </row>
    <row r="101" spans="1:19" s="187" customFormat="1" x14ac:dyDescent="0.2">
      <c r="A101" s="185"/>
      <c r="B101" s="184"/>
      <c r="C101" s="185"/>
      <c r="D101" s="185"/>
      <c r="E101" s="185"/>
      <c r="F101" s="185"/>
      <c r="G101" s="185"/>
      <c r="H101" s="185"/>
      <c r="I101" s="185"/>
      <c r="J101" s="185"/>
      <c r="K101" s="185"/>
      <c r="L101" s="185"/>
      <c r="M101" s="185"/>
      <c r="N101" s="185"/>
      <c r="O101" s="127"/>
      <c r="P101" s="127"/>
      <c r="Q101" s="127"/>
      <c r="R101" s="127"/>
      <c r="S101" s="127"/>
    </row>
    <row r="102" spans="1:19" s="187" customFormat="1" x14ac:dyDescent="0.2">
      <c r="A102" s="185"/>
      <c r="B102" s="184"/>
      <c r="C102" s="185"/>
      <c r="D102" s="185"/>
      <c r="E102" s="185"/>
      <c r="F102" s="185"/>
      <c r="G102" s="185"/>
      <c r="H102" s="185"/>
      <c r="I102" s="185"/>
      <c r="J102" s="185"/>
      <c r="K102" s="185"/>
      <c r="L102" s="185"/>
      <c r="M102" s="185"/>
      <c r="N102" s="185"/>
      <c r="O102" s="127"/>
      <c r="P102" s="127"/>
      <c r="Q102" s="127"/>
      <c r="R102" s="127"/>
      <c r="S102" s="127"/>
    </row>
    <row r="103" spans="1:19" s="187" customFormat="1" x14ac:dyDescent="0.2">
      <c r="A103" s="185"/>
      <c r="B103" s="184"/>
      <c r="C103" s="185"/>
      <c r="D103" s="185"/>
      <c r="E103" s="185"/>
      <c r="F103" s="185"/>
      <c r="G103" s="185"/>
      <c r="H103" s="185"/>
      <c r="I103" s="185"/>
      <c r="J103" s="185"/>
      <c r="K103" s="185"/>
      <c r="L103" s="185"/>
      <c r="M103" s="185"/>
      <c r="N103" s="185"/>
      <c r="O103" s="127"/>
      <c r="P103" s="127"/>
      <c r="Q103" s="127"/>
      <c r="R103" s="127"/>
      <c r="S103" s="127"/>
    </row>
    <row r="104" spans="1:19" s="187" customFormat="1" x14ac:dyDescent="0.2">
      <c r="A104" s="185"/>
      <c r="B104" s="184"/>
      <c r="C104" s="185"/>
      <c r="D104" s="185"/>
      <c r="E104" s="185"/>
      <c r="F104" s="185"/>
      <c r="G104" s="185"/>
      <c r="H104" s="185"/>
      <c r="I104" s="185"/>
      <c r="J104" s="185"/>
      <c r="K104" s="185"/>
      <c r="L104" s="185"/>
      <c r="M104" s="185"/>
      <c r="N104" s="185"/>
      <c r="O104" s="127"/>
      <c r="P104" s="127"/>
      <c r="Q104" s="127"/>
      <c r="R104" s="127"/>
      <c r="S104" s="127"/>
    </row>
    <row r="105" spans="1:19" s="187" customFormat="1" x14ac:dyDescent="0.2">
      <c r="A105" s="185"/>
      <c r="B105" s="184"/>
      <c r="C105" s="185"/>
      <c r="D105" s="185"/>
      <c r="E105" s="185"/>
      <c r="F105" s="185"/>
      <c r="G105" s="185"/>
      <c r="H105" s="185"/>
      <c r="I105" s="185"/>
      <c r="J105" s="185"/>
      <c r="K105" s="185"/>
      <c r="L105" s="185"/>
      <c r="M105" s="185"/>
      <c r="N105" s="185"/>
      <c r="O105" s="127"/>
      <c r="P105" s="127"/>
      <c r="Q105" s="127"/>
      <c r="R105" s="127"/>
      <c r="S105" s="127"/>
    </row>
    <row r="106" spans="1:19" s="187" customFormat="1" x14ac:dyDescent="0.2">
      <c r="A106" s="185"/>
      <c r="B106" s="184"/>
      <c r="C106" s="185"/>
      <c r="D106" s="185"/>
      <c r="E106" s="185"/>
      <c r="F106" s="185"/>
      <c r="G106" s="185"/>
      <c r="H106" s="185"/>
      <c r="I106" s="185"/>
      <c r="J106" s="185"/>
      <c r="K106" s="185"/>
      <c r="L106" s="185"/>
      <c r="M106" s="185"/>
      <c r="N106" s="185"/>
      <c r="O106" s="127"/>
      <c r="P106" s="127"/>
      <c r="Q106" s="127"/>
      <c r="R106" s="127"/>
      <c r="S106" s="127"/>
    </row>
    <row r="107" spans="1:19" s="187" customFormat="1" x14ac:dyDescent="0.2">
      <c r="A107" s="185"/>
      <c r="B107" s="184"/>
      <c r="C107" s="185"/>
      <c r="D107" s="185"/>
      <c r="E107" s="185"/>
      <c r="F107" s="185"/>
      <c r="G107" s="185"/>
      <c r="H107" s="185"/>
      <c r="I107" s="185"/>
      <c r="J107" s="185"/>
      <c r="K107" s="185"/>
      <c r="L107" s="185"/>
      <c r="M107" s="185"/>
      <c r="N107" s="185"/>
      <c r="O107" s="127"/>
      <c r="P107" s="127"/>
      <c r="Q107" s="127"/>
      <c r="R107" s="127"/>
      <c r="S107" s="127"/>
    </row>
    <row r="108" spans="1:19" s="187" customFormat="1" x14ac:dyDescent="0.2">
      <c r="A108" s="185"/>
      <c r="B108" s="184"/>
      <c r="C108" s="185"/>
      <c r="D108" s="185"/>
      <c r="E108" s="185"/>
      <c r="F108" s="185"/>
      <c r="G108" s="185"/>
      <c r="H108" s="185"/>
      <c r="I108" s="185"/>
      <c r="J108" s="185"/>
      <c r="K108" s="185"/>
      <c r="L108" s="185"/>
      <c r="M108" s="185"/>
      <c r="N108" s="185"/>
      <c r="O108" s="127"/>
      <c r="P108" s="127"/>
      <c r="Q108" s="127"/>
      <c r="R108" s="127"/>
      <c r="S108" s="127"/>
    </row>
    <row r="109" spans="1:19" s="187" customFormat="1" x14ac:dyDescent="0.2">
      <c r="A109" s="185"/>
      <c r="B109" s="184"/>
      <c r="C109" s="185"/>
      <c r="D109" s="185"/>
      <c r="E109" s="185"/>
      <c r="F109" s="185"/>
      <c r="G109" s="185"/>
      <c r="H109" s="185"/>
      <c r="I109" s="185"/>
      <c r="J109" s="185"/>
      <c r="K109" s="185"/>
      <c r="L109" s="185"/>
      <c r="M109" s="185"/>
      <c r="N109" s="185"/>
      <c r="O109" s="127"/>
      <c r="P109" s="127"/>
      <c r="Q109" s="127"/>
      <c r="R109" s="127"/>
      <c r="S109" s="127"/>
    </row>
    <row r="110" spans="1:19" s="187" customFormat="1" x14ac:dyDescent="0.2">
      <c r="A110" s="185"/>
      <c r="B110" s="184"/>
      <c r="C110" s="185"/>
      <c r="D110" s="185"/>
      <c r="E110" s="185"/>
      <c r="F110" s="185"/>
      <c r="G110" s="185"/>
      <c r="H110" s="185"/>
      <c r="I110" s="185"/>
      <c r="J110" s="185"/>
      <c r="K110" s="185"/>
      <c r="L110" s="185"/>
      <c r="M110" s="185"/>
      <c r="N110" s="185"/>
      <c r="O110" s="127"/>
      <c r="P110" s="127"/>
      <c r="Q110" s="127"/>
      <c r="R110" s="127"/>
      <c r="S110" s="127"/>
    </row>
    <row r="111" spans="1:19" s="187" customFormat="1" x14ac:dyDescent="0.2">
      <c r="A111" s="185"/>
      <c r="B111" s="184"/>
      <c r="C111" s="185"/>
      <c r="D111" s="185"/>
      <c r="E111" s="185"/>
      <c r="F111" s="185"/>
      <c r="G111" s="185"/>
      <c r="H111" s="185"/>
      <c r="I111" s="185"/>
      <c r="J111" s="185"/>
      <c r="K111" s="185"/>
      <c r="L111" s="185"/>
      <c r="M111" s="185"/>
      <c r="N111" s="185"/>
      <c r="O111" s="127"/>
      <c r="P111" s="127"/>
      <c r="Q111" s="127"/>
      <c r="R111" s="127"/>
      <c r="S111" s="127"/>
    </row>
    <row r="112" spans="1:19" s="187" customFormat="1" x14ac:dyDescent="0.2">
      <c r="A112" s="185"/>
      <c r="B112" s="184"/>
      <c r="C112" s="185"/>
      <c r="D112" s="185"/>
      <c r="E112" s="185"/>
      <c r="F112" s="185"/>
      <c r="G112" s="185"/>
      <c r="H112" s="185"/>
      <c r="I112" s="185"/>
      <c r="J112" s="185"/>
      <c r="K112" s="185"/>
      <c r="L112" s="185"/>
      <c r="M112" s="185"/>
      <c r="N112" s="185"/>
      <c r="O112" s="127"/>
      <c r="P112" s="127"/>
      <c r="Q112" s="127"/>
      <c r="R112" s="127"/>
      <c r="S112" s="127"/>
    </row>
    <row r="113" spans="1:19" s="187" customFormat="1" x14ac:dyDescent="0.2">
      <c r="A113" s="185"/>
      <c r="B113" s="184"/>
      <c r="C113" s="185"/>
      <c r="D113" s="185"/>
      <c r="E113" s="185"/>
      <c r="F113" s="185"/>
      <c r="G113" s="185"/>
      <c r="H113" s="185"/>
      <c r="I113" s="185"/>
      <c r="J113" s="185"/>
      <c r="K113" s="185"/>
      <c r="L113" s="185"/>
      <c r="M113" s="185"/>
      <c r="N113" s="185"/>
      <c r="O113" s="127"/>
      <c r="P113" s="127"/>
      <c r="Q113" s="127"/>
      <c r="R113" s="127"/>
      <c r="S113" s="127"/>
    </row>
    <row r="114" spans="1:19" s="187" customFormat="1" x14ac:dyDescent="0.2">
      <c r="A114" s="185"/>
      <c r="B114" s="184"/>
      <c r="C114" s="185"/>
      <c r="D114" s="185"/>
      <c r="E114" s="185"/>
      <c r="F114" s="185"/>
      <c r="G114" s="185"/>
      <c r="H114" s="185"/>
      <c r="I114" s="185"/>
      <c r="J114" s="185"/>
      <c r="K114" s="185"/>
      <c r="L114" s="185"/>
      <c r="M114" s="185"/>
      <c r="N114" s="185"/>
      <c r="O114" s="127"/>
      <c r="P114" s="127"/>
      <c r="Q114" s="127"/>
      <c r="R114" s="127"/>
      <c r="S114" s="127"/>
    </row>
    <row r="115" spans="1:19" s="187" customFormat="1" x14ac:dyDescent="0.2">
      <c r="A115" s="185"/>
      <c r="B115" s="184"/>
      <c r="C115" s="185"/>
      <c r="D115" s="185"/>
      <c r="E115" s="185"/>
      <c r="F115" s="185"/>
      <c r="G115" s="185"/>
      <c r="H115" s="185"/>
      <c r="I115" s="185"/>
      <c r="J115" s="185"/>
      <c r="K115" s="185"/>
      <c r="L115" s="185"/>
      <c r="M115" s="185"/>
      <c r="N115" s="185"/>
      <c r="O115" s="127"/>
      <c r="P115" s="127"/>
      <c r="Q115" s="127"/>
      <c r="R115" s="127"/>
      <c r="S115" s="127"/>
    </row>
    <row r="116" spans="1:19" s="187" customFormat="1" x14ac:dyDescent="0.2">
      <c r="A116" s="185"/>
      <c r="B116" s="184"/>
      <c r="C116" s="185"/>
      <c r="D116" s="185"/>
      <c r="E116" s="185"/>
      <c r="F116" s="185"/>
      <c r="G116" s="185"/>
      <c r="H116" s="185"/>
      <c r="I116" s="185"/>
      <c r="J116" s="185"/>
      <c r="K116" s="185"/>
      <c r="L116" s="185"/>
      <c r="M116" s="185"/>
      <c r="N116" s="185"/>
      <c r="O116" s="127"/>
      <c r="P116" s="127"/>
      <c r="Q116" s="127"/>
      <c r="R116" s="127"/>
      <c r="S116" s="127"/>
    </row>
    <row r="117" spans="1:19" s="187" customFormat="1" x14ac:dyDescent="0.2">
      <c r="A117" s="185"/>
      <c r="B117" s="184"/>
      <c r="C117" s="185"/>
      <c r="D117" s="185"/>
      <c r="E117" s="185"/>
      <c r="F117" s="185"/>
      <c r="G117" s="185"/>
      <c r="H117" s="185"/>
      <c r="I117" s="185"/>
      <c r="J117" s="185"/>
      <c r="K117" s="185"/>
      <c r="L117" s="185"/>
      <c r="M117" s="185"/>
      <c r="N117" s="185"/>
      <c r="O117" s="127"/>
      <c r="P117" s="127"/>
      <c r="Q117" s="127"/>
      <c r="R117" s="127"/>
      <c r="S117" s="127"/>
    </row>
    <row r="118" spans="1:19" s="187" customFormat="1" x14ac:dyDescent="0.2">
      <c r="A118" s="185"/>
      <c r="B118" s="184"/>
      <c r="C118" s="185"/>
      <c r="D118" s="185"/>
      <c r="E118" s="185"/>
      <c r="F118" s="185"/>
      <c r="G118" s="185"/>
      <c r="H118" s="185"/>
      <c r="I118" s="185"/>
      <c r="J118" s="185"/>
      <c r="K118" s="185"/>
      <c r="L118" s="185"/>
      <c r="M118" s="185"/>
      <c r="N118" s="185"/>
      <c r="O118" s="127"/>
      <c r="P118" s="127"/>
      <c r="Q118" s="127"/>
      <c r="R118" s="127"/>
      <c r="S118" s="127"/>
    </row>
    <row r="119" spans="1:19" s="187" customFormat="1" x14ac:dyDescent="0.2">
      <c r="A119" s="185"/>
      <c r="B119" s="184"/>
      <c r="C119" s="185"/>
      <c r="D119" s="185"/>
      <c r="E119" s="185"/>
      <c r="F119" s="185"/>
      <c r="G119" s="185"/>
      <c r="H119" s="185"/>
      <c r="I119" s="185"/>
      <c r="J119" s="185"/>
      <c r="K119" s="185"/>
      <c r="L119" s="185"/>
      <c r="M119" s="185"/>
      <c r="N119" s="185"/>
      <c r="O119" s="127"/>
      <c r="P119" s="127"/>
      <c r="Q119" s="127"/>
      <c r="R119" s="127"/>
      <c r="S119" s="127"/>
    </row>
    <row r="120" spans="1:19" s="187" customFormat="1" x14ac:dyDescent="0.2">
      <c r="A120" s="185"/>
      <c r="B120" s="184"/>
      <c r="C120" s="185"/>
      <c r="D120" s="185"/>
      <c r="E120" s="185"/>
      <c r="F120" s="185"/>
      <c r="G120" s="185"/>
      <c r="H120" s="185"/>
      <c r="I120" s="185"/>
      <c r="J120" s="185"/>
      <c r="K120" s="185"/>
      <c r="L120" s="185"/>
      <c r="M120" s="185"/>
      <c r="N120" s="185"/>
      <c r="O120" s="127"/>
      <c r="P120" s="127"/>
      <c r="Q120" s="127"/>
      <c r="R120" s="127"/>
      <c r="S120" s="127"/>
    </row>
    <row r="121" spans="1:19" s="187" customFormat="1" x14ac:dyDescent="0.2">
      <c r="A121" s="185"/>
      <c r="B121" s="184"/>
      <c r="C121" s="185"/>
      <c r="D121" s="185"/>
      <c r="E121" s="185"/>
      <c r="F121" s="185"/>
      <c r="G121" s="185"/>
      <c r="H121" s="185"/>
      <c r="I121" s="185"/>
      <c r="J121" s="185"/>
      <c r="K121" s="185"/>
      <c r="L121" s="185"/>
      <c r="M121" s="185"/>
      <c r="N121" s="185"/>
      <c r="O121" s="127"/>
      <c r="P121" s="127"/>
      <c r="Q121" s="127"/>
      <c r="R121" s="127"/>
      <c r="S121" s="127"/>
    </row>
    <row r="122" spans="1:19" s="187" customFormat="1" x14ac:dyDescent="0.2">
      <c r="A122" s="185"/>
      <c r="B122" s="184"/>
      <c r="C122" s="185"/>
      <c r="D122" s="185"/>
      <c r="E122" s="185"/>
      <c r="F122" s="185"/>
      <c r="G122" s="185"/>
      <c r="H122" s="185"/>
      <c r="I122" s="185"/>
      <c r="J122" s="185"/>
      <c r="K122" s="185"/>
      <c r="L122" s="185"/>
      <c r="M122" s="185"/>
      <c r="N122" s="185"/>
      <c r="O122" s="127"/>
      <c r="P122" s="127"/>
      <c r="Q122" s="127"/>
      <c r="R122" s="127"/>
      <c r="S122" s="127"/>
    </row>
    <row r="123" spans="1:19" s="187" customFormat="1" x14ac:dyDescent="0.2">
      <c r="A123" s="185"/>
      <c r="B123" s="184"/>
      <c r="C123" s="185"/>
      <c r="D123" s="185"/>
      <c r="E123" s="185"/>
      <c r="F123" s="185"/>
      <c r="G123" s="185"/>
      <c r="H123" s="185"/>
      <c r="I123" s="185"/>
      <c r="J123" s="185"/>
      <c r="K123" s="185"/>
      <c r="L123" s="185"/>
      <c r="M123" s="185"/>
      <c r="N123" s="185"/>
      <c r="O123" s="127"/>
      <c r="P123" s="127"/>
      <c r="Q123" s="127"/>
      <c r="R123" s="127"/>
      <c r="S123" s="127"/>
    </row>
    <row r="124" spans="1:19" s="187" customFormat="1" x14ac:dyDescent="0.2">
      <c r="A124" s="185"/>
      <c r="B124" s="184"/>
      <c r="C124" s="185"/>
      <c r="D124" s="185"/>
      <c r="E124" s="185"/>
      <c r="F124" s="185"/>
      <c r="G124" s="185"/>
      <c r="H124" s="185"/>
      <c r="I124" s="185"/>
      <c r="J124" s="185"/>
      <c r="K124" s="185"/>
      <c r="L124" s="185"/>
      <c r="M124" s="185"/>
      <c r="N124" s="185"/>
      <c r="O124" s="127"/>
      <c r="P124" s="127"/>
      <c r="Q124" s="127"/>
      <c r="R124" s="127"/>
      <c r="S124" s="127"/>
    </row>
    <row r="125" spans="1:19" s="187" customFormat="1" x14ac:dyDescent="0.2">
      <c r="A125" s="185"/>
      <c r="B125" s="184"/>
      <c r="C125" s="185"/>
      <c r="D125" s="185"/>
      <c r="E125" s="185"/>
      <c r="F125" s="185"/>
      <c r="G125" s="185"/>
      <c r="H125" s="185"/>
      <c r="I125" s="185"/>
      <c r="J125" s="185"/>
      <c r="K125" s="185"/>
      <c r="L125" s="185"/>
      <c r="M125" s="185"/>
      <c r="N125" s="185"/>
      <c r="O125" s="127"/>
      <c r="P125" s="127"/>
      <c r="Q125" s="127"/>
      <c r="R125" s="127"/>
      <c r="S125" s="127"/>
    </row>
    <row r="126" spans="1:19" s="187" customFormat="1" x14ac:dyDescent="0.2">
      <c r="A126" s="185"/>
      <c r="B126" s="184"/>
      <c r="C126" s="185"/>
      <c r="D126" s="185"/>
      <c r="E126" s="185"/>
      <c r="F126" s="185"/>
      <c r="G126" s="185"/>
      <c r="H126" s="185"/>
      <c r="I126" s="185"/>
      <c r="J126" s="185"/>
      <c r="K126" s="185"/>
      <c r="L126" s="185"/>
      <c r="M126" s="185"/>
      <c r="N126" s="185"/>
      <c r="O126" s="127"/>
      <c r="P126" s="127"/>
      <c r="Q126" s="127"/>
      <c r="R126" s="127"/>
      <c r="S126" s="127"/>
    </row>
    <row r="127" spans="1:19" s="187" customFormat="1" x14ac:dyDescent="0.2">
      <c r="A127" s="185"/>
      <c r="B127" s="184"/>
      <c r="C127" s="185"/>
      <c r="D127" s="185"/>
      <c r="E127" s="185"/>
      <c r="F127" s="185"/>
      <c r="G127" s="185"/>
      <c r="H127" s="185"/>
      <c r="I127" s="185"/>
      <c r="J127" s="185"/>
      <c r="K127" s="185"/>
      <c r="L127" s="185"/>
      <c r="M127" s="185"/>
      <c r="N127" s="185"/>
      <c r="O127" s="127"/>
      <c r="P127" s="127"/>
      <c r="Q127" s="127"/>
      <c r="R127" s="127"/>
      <c r="S127" s="127"/>
    </row>
    <row r="128" spans="1:19" s="187" customFormat="1" x14ac:dyDescent="0.2">
      <c r="A128" s="185"/>
      <c r="B128" s="184"/>
      <c r="C128" s="185"/>
      <c r="D128" s="185"/>
      <c r="E128" s="185"/>
      <c r="F128" s="185"/>
      <c r="G128" s="185"/>
      <c r="H128" s="185"/>
      <c r="I128" s="185"/>
      <c r="J128" s="185"/>
      <c r="K128" s="185"/>
      <c r="L128" s="185"/>
      <c r="M128" s="185"/>
      <c r="N128" s="185"/>
      <c r="O128" s="127"/>
      <c r="P128" s="127"/>
      <c r="Q128" s="127"/>
      <c r="R128" s="127"/>
      <c r="S128" s="127"/>
    </row>
    <row r="129" spans="1:19" s="187" customFormat="1" x14ac:dyDescent="0.2">
      <c r="A129" s="185"/>
      <c r="B129" s="184"/>
      <c r="C129" s="185"/>
      <c r="D129" s="185"/>
      <c r="E129" s="185"/>
      <c r="F129" s="185"/>
      <c r="G129" s="185"/>
      <c r="H129" s="185"/>
      <c r="I129" s="185"/>
      <c r="J129" s="185"/>
      <c r="K129" s="185"/>
      <c r="L129" s="185"/>
      <c r="M129" s="185"/>
      <c r="N129" s="185"/>
      <c r="O129" s="127"/>
      <c r="P129" s="127"/>
      <c r="Q129" s="127"/>
      <c r="R129" s="127"/>
      <c r="S129" s="127"/>
    </row>
    <row r="130" spans="1:19" s="187" customFormat="1" x14ac:dyDescent="0.2">
      <c r="A130" s="185"/>
      <c r="B130" s="184"/>
      <c r="C130" s="185"/>
      <c r="D130" s="185"/>
      <c r="E130" s="185"/>
      <c r="F130" s="185"/>
      <c r="G130" s="185"/>
      <c r="H130" s="185"/>
      <c r="I130" s="185"/>
      <c r="J130" s="185"/>
      <c r="K130" s="185"/>
      <c r="L130" s="185"/>
      <c r="M130" s="185"/>
      <c r="N130" s="185"/>
      <c r="O130" s="127"/>
      <c r="P130" s="127"/>
      <c r="Q130" s="127"/>
      <c r="R130" s="127"/>
      <c r="S130" s="127"/>
    </row>
    <row r="131" spans="1:19" s="187" customFormat="1" x14ac:dyDescent="0.2">
      <c r="A131" s="185"/>
      <c r="B131" s="184"/>
      <c r="C131" s="185"/>
      <c r="D131" s="185"/>
      <c r="E131" s="185"/>
      <c r="F131" s="185"/>
      <c r="G131" s="185"/>
      <c r="H131" s="185"/>
      <c r="I131" s="185"/>
      <c r="J131" s="185"/>
      <c r="K131" s="185"/>
      <c r="L131" s="185"/>
      <c r="M131" s="185"/>
      <c r="N131" s="185"/>
      <c r="O131" s="127"/>
      <c r="P131" s="127"/>
      <c r="Q131" s="127"/>
      <c r="R131" s="127"/>
      <c r="S131" s="127"/>
    </row>
    <row r="132" spans="1:19" s="187" customFormat="1" x14ac:dyDescent="0.2">
      <c r="A132" s="185"/>
      <c r="B132" s="184"/>
      <c r="C132" s="185"/>
      <c r="D132" s="185"/>
      <c r="E132" s="185"/>
      <c r="F132" s="185"/>
      <c r="G132" s="185"/>
      <c r="H132" s="185"/>
      <c r="I132" s="185"/>
      <c r="J132" s="185"/>
      <c r="K132" s="185"/>
      <c r="L132" s="185"/>
      <c r="M132" s="185"/>
      <c r="N132" s="185"/>
      <c r="O132" s="127"/>
      <c r="P132" s="127"/>
      <c r="Q132" s="127"/>
      <c r="R132" s="127"/>
      <c r="S132" s="127"/>
    </row>
    <row r="133" spans="1:19" s="187" customFormat="1" x14ac:dyDescent="0.2">
      <c r="A133" s="185"/>
      <c r="B133" s="184"/>
      <c r="C133" s="185"/>
      <c r="D133" s="185"/>
      <c r="E133" s="185"/>
      <c r="F133" s="185"/>
      <c r="G133" s="185"/>
      <c r="H133" s="185"/>
      <c r="I133" s="185"/>
      <c r="J133" s="185"/>
      <c r="K133" s="185"/>
      <c r="L133" s="185"/>
      <c r="M133" s="185"/>
      <c r="N133" s="185"/>
      <c r="O133" s="127"/>
      <c r="P133" s="127"/>
      <c r="Q133" s="127"/>
      <c r="R133" s="127"/>
      <c r="S133" s="127"/>
    </row>
    <row r="134" spans="1:19" s="187" customFormat="1" x14ac:dyDescent="0.2">
      <c r="A134" s="185"/>
      <c r="B134" s="184"/>
      <c r="C134" s="185"/>
      <c r="D134" s="185"/>
      <c r="E134" s="185"/>
      <c r="F134" s="185"/>
      <c r="G134" s="185"/>
      <c r="H134" s="185"/>
      <c r="I134" s="185"/>
      <c r="J134" s="185"/>
      <c r="K134" s="185"/>
      <c r="L134" s="185"/>
      <c r="M134" s="185"/>
      <c r="N134" s="185"/>
      <c r="O134" s="127"/>
      <c r="P134" s="127"/>
      <c r="Q134" s="127"/>
      <c r="R134" s="127"/>
      <c r="S134" s="127"/>
    </row>
    <row r="135" spans="1:19" s="187" customFormat="1" x14ac:dyDescent="0.2">
      <c r="A135" s="185"/>
      <c r="B135" s="184"/>
      <c r="C135" s="185"/>
      <c r="D135" s="185"/>
      <c r="E135" s="185"/>
      <c r="F135" s="185"/>
      <c r="G135" s="185"/>
      <c r="H135" s="185"/>
      <c r="I135" s="185"/>
      <c r="J135" s="185"/>
      <c r="K135" s="185"/>
      <c r="L135" s="185"/>
      <c r="M135" s="185"/>
      <c r="N135" s="185"/>
      <c r="O135" s="127"/>
      <c r="P135" s="127"/>
      <c r="Q135" s="127"/>
      <c r="R135" s="127"/>
      <c r="S135" s="127"/>
    </row>
    <row r="136" spans="1:19" s="187" customFormat="1" x14ac:dyDescent="0.2">
      <c r="A136" s="185"/>
      <c r="B136" s="184"/>
      <c r="C136" s="185"/>
      <c r="D136" s="185"/>
      <c r="E136" s="185"/>
      <c r="F136" s="185"/>
      <c r="G136" s="185"/>
      <c r="H136" s="185"/>
      <c r="I136" s="185"/>
      <c r="J136" s="185"/>
      <c r="K136" s="185"/>
      <c r="L136" s="185"/>
      <c r="M136" s="185"/>
      <c r="N136" s="185"/>
      <c r="O136" s="127"/>
      <c r="P136" s="127"/>
      <c r="Q136" s="127"/>
      <c r="R136" s="127"/>
      <c r="S136" s="127"/>
    </row>
    <row r="137" spans="1:19" s="187" customFormat="1" x14ac:dyDescent="0.2">
      <c r="A137" s="185"/>
      <c r="B137" s="184"/>
      <c r="C137" s="185"/>
      <c r="D137" s="185"/>
      <c r="E137" s="185"/>
      <c r="F137" s="185"/>
      <c r="G137" s="185"/>
      <c r="H137" s="185"/>
      <c r="I137" s="185"/>
      <c r="J137" s="185"/>
      <c r="K137" s="185"/>
      <c r="L137" s="185"/>
      <c r="M137" s="185"/>
      <c r="N137" s="185"/>
      <c r="O137" s="127"/>
      <c r="P137" s="127"/>
      <c r="Q137" s="127"/>
      <c r="R137" s="127"/>
      <c r="S137" s="127"/>
    </row>
    <row r="138" spans="1:19" s="187" customFormat="1" x14ac:dyDescent="0.2">
      <c r="A138" s="185"/>
      <c r="B138" s="184"/>
      <c r="C138" s="185"/>
      <c r="D138" s="185"/>
      <c r="E138" s="185"/>
      <c r="F138" s="185"/>
      <c r="G138" s="185"/>
      <c r="H138" s="185"/>
      <c r="I138" s="185"/>
      <c r="J138" s="185"/>
      <c r="K138" s="185"/>
      <c r="L138" s="185"/>
      <c r="M138" s="185"/>
      <c r="N138" s="185"/>
      <c r="O138" s="127"/>
      <c r="P138" s="127"/>
      <c r="Q138" s="127"/>
      <c r="R138" s="127"/>
      <c r="S138" s="127"/>
    </row>
    <row r="139" spans="1:19" s="187" customFormat="1" x14ac:dyDescent="0.2">
      <c r="A139" s="185"/>
      <c r="B139" s="184"/>
      <c r="C139" s="185"/>
      <c r="D139" s="185"/>
      <c r="E139" s="185"/>
      <c r="F139" s="185"/>
      <c r="G139" s="185"/>
      <c r="H139" s="185"/>
      <c r="I139" s="185"/>
      <c r="J139" s="185"/>
      <c r="K139" s="185"/>
      <c r="L139" s="185"/>
      <c r="M139" s="185"/>
      <c r="N139" s="185"/>
      <c r="O139" s="127"/>
      <c r="P139" s="127"/>
      <c r="Q139" s="127"/>
      <c r="R139" s="127"/>
      <c r="S139" s="127"/>
    </row>
    <row r="140" spans="1:19" s="187" customFormat="1" x14ac:dyDescent="0.2">
      <c r="A140" s="185"/>
      <c r="B140" s="184"/>
      <c r="C140" s="185"/>
      <c r="D140" s="185"/>
      <c r="E140" s="185"/>
      <c r="F140" s="185"/>
      <c r="G140" s="185"/>
      <c r="H140" s="185"/>
      <c r="I140" s="185"/>
      <c r="J140" s="185"/>
      <c r="K140" s="185"/>
      <c r="L140" s="185"/>
      <c r="M140" s="185"/>
      <c r="N140" s="185"/>
      <c r="O140" s="127"/>
      <c r="P140" s="127"/>
      <c r="Q140" s="127"/>
      <c r="R140" s="127"/>
      <c r="S140" s="127"/>
    </row>
    <row r="141" spans="1:19" s="187" customFormat="1" x14ac:dyDescent="0.2">
      <c r="A141" s="185"/>
      <c r="B141" s="184"/>
      <c r="C141" s="185"/>
      <c r="D141" s="185"/>
      <c r="E141" s="185"/>
      <c r="F141" s="185"/>
      <c r="G141" s="185"/>
      <c r="H141" s="185"/>
      <c r="I141" s="185"/>
      <c r="J141" s="185"/>
      <c r="K141" s="185"/>
      <c r="L141" s="185"/>
      <c r="M141" s="185"/>
      <c r="N141" s="185"/>
      <c r="O141" s="127"/>
      <c r="P141" s="127"/>
      <c r="Q141" s="127"/>
      <c r="R141" s="127"/>
      <c r="S141" s="127"/>
    </row>
    <row r="142" spans="1:19" s="187" customFormat="1" x14ac:dyDescent="0.2">
      <c r="A142" s="185"/>
      <c r="B142" s="184"/>
      <c r="C142" s="185"/>
      <c r="D142" s="185"/>
      <c r="E142" s="185"/>
      <c r="F142" s="185"/>
      <c r="G142" s="185"/>
      <c r="H142" s="185"/>
      <c r="I142" s="185"/>
      <c r="J142" s="185"/>
      <c r="K142" s="185"/>
      <c r="L142" s="185"/>
      <c r="M142" s="185"/>
      <c r="N142" s="185"/>
      <c r="O142" s="127"/>
      <c r="P142" s="127"/>
      <c r="Q142" s="127"/>
      <c r="R142" s="127"/>
      <c r="S142" s="127"/>
    </row>
    <row r="143" spans="1:19" s="187" customFormat="1" x14ac:dyDescent="0.2">
      <c r="A143" s="185"/>
      <c r="B143" s="184"/>
      <c r="C143" s="185"/>
      <c r="D143" s="185"/>
      <c r="E143" s="185"/>
      <c r="F143" s="185"/>
      <c r="G143" s="185"/>
      <c r="H143" s="185"/>
      <c r="I143" s="185"/>
      <c r="J143" s="185"/>
      <c r="K143" s="185"/>
      <c r="L143" s="185"/>
      <c r="M143" s="185"/>
      <c r="N143" s="185"/>
      <c r="O143" s="127"/>
      <c r="P143" s="127"/>
      <c r="Q143" s="127"/>
      <c r="R143" s="127"/>
      <c r="S143" s="127"/>
    </row>
    <row r="144" spans="1:19" s="187" customFormat="1" x14ac:dyDescent="0.2">
      <c r="A144" s="185"/>
      <c r="B144" s="184"/>
      <c r="C144" s="185"/>
      <c r="D144" s="185"/>
      <c r="E144" s="185"/>
      <c r="F144" s="185"/>
      <c r="G144" s="185"/>
      <c r="H144" s="185"/>
      <c r="I144" s="185"/>
      <c r="J144" s="185"/>
      <c r="K144" s="185"/>
      <c r="L144" s="185"/>
      <c r="M144" s="185"/>
      <c r="N144" s="185"/>
      <c r="O144" s="127"/>
      <c r="P144" s="127"/>
      <c r="Q144" s="127"/>
      <c r="R144" s="127"/>
      <c r="S144" s="127"/>
    </row>
    <row r="145" spans="1:19" s="187" customFormat="1" x14ac:dyDescent="0.2">
      <c r="A145" s="185"/>
      <c r="B145" s="184"/>
      <c r="C145" s="185"/>
      <c r="D145" s="185"/>
      <c r="E145" s="185"/>
      <c r="F145" s="185"/>
      <c r="G145" s="185"/>
      <c r="H145" s="185"/>
      <c r="I145" s="185"/>
      <c r="J145" s="185"/>
      <c r="K145" s="185"/>
      <c r="L145" s="185"/>
      <c r="M145" s="185"/>
      <c r="N145" s="185"/>
      <c r="O145" s="127"/>
      <c r="P145" s="127"/>
      <c r="Q145" s="127"/>
      <c r="R145" s="127"/>
      <c r="S145" s="127"/>
    </row>
    <row r="146" spans="1:19" s="187" customFormat="1" x14ac:dyDescent="0.2">
      <c r="A146" s="185"/>
      <c r="B146" s="184"/>
      <c r="C146" s="185"/>
      <c r="D146" s="185"/>
      <c r="E146" s="185"/>
      <c r="F146" s="185"/>
      <c r="G146" s="185"/>
      <c r="H146" s="185"/>
      <c r="I146" s="185"/>
      <c r="J146" s="185"/>
      <c r="K146" s="185"/>
      <c r="L146" s="185"/>
      <c r="M146" s="185"/>
      <c r="N146" s="185"/>
      <c r="O146" s="127"/>
      <c r="P146" s="127"/>
      <c r="Q146" s="127"/>
      <c r="R146" s="127"/>
      <c r="S146" s="127"/>
    </row>
    <row r="147" spans="1:19" s="187" customFormat="1" x14ac:dyDescent="0.2">
      <c r="A147" s="185"/>
      <c r="B147" s="184"/>
      <c r="C147" s="185"/>
      <c r="D147" s="185"/>
      <c r="E147" s="185"/>
      <c r="F147" s="185"/>
      <c r="G147" s="185"/>
      <c r="H147" s="185"/>
      <c r="I147" s="185"/>
      <c r="J147" s="185"/>
      <c r="K147" s="185"/>
      <c r="L147" s="185"/>
      <c r="M147" s="185"/>
      <c r="N147" s="185"/>
      <c r="O147" s="127"/>
      <c r="P147" s="127"/>
      <c r="Q147" s="127"/>
      <c r="R147" s="127"/>
      <c r="S147" s="127"/>
    </row>
    <row r="148" spans="1:19" s="187" customFormat="1" x14ac:dyDescent="0.2">
      <c r="A148" s="185"/>
      <c r="B148" s="184"/>
      <c r="C148" s="185"/>
      <c r="D148" s="185"/>
      <c r="E148" s="185"/>
      <c r="F148" s="185"/>
      <c r="G148" s="185"/>
      <c r="H148" s="185"/>
      <c r="I148" s="185"/>
      <c r="J148" s="185"/>
      <c r="K148" s="185"/>
      <c r="L148" s="185"/>
      <c r="M148" s="185"/>
      <c r="N148" s="185"/>
      <c r="O148" s="127"/>
      <c r="P148" s="127"/>
      <c r="Q148" s="127"/>
      <c r="R148" s="127"/>
      <c r="S148" s="127"/>
    </row>
    <row r="149" spans="1:19" s="187" customFormat="1" x14ac:dyDescent="0.2">
      <c r="A149" s="185"/>
      <c r="B149" s="184"/>
      <c r="C149" s="185"/>
      <c r="D149" s="185"/>
      <c r="E149" s="185"/>
      <c r="F149" s="185"/>
      <c r="G149" s="185"/>
      <c r="H149" s="185"/>
      <c r="I149" s="185"/>
      <c r="J149" s="185"/>
      <c r="K149" s="185"/>
      <c r="L149" s="185"/>
      <c r="M149" s="185"/>
      <c r="N149" s="185"/>
      <c r="O149" s="127"/>
      <c r="P149" s="127"/>
      <c r="Q149" s="127"/>
      <c r="R149" s="127"/>
      <c r="S149" s="127"/>
    </row>
    <row r="150" spans="1:19" s="187" customFormat="1" x14ac:dyDescent="0.2">
      <c r="A150" s="185"/>
      <c r="B150" s="184"/>
      <c r="C150" s="185"/>
      <c r="D150" s="185"/>
      <c r="E150" s="185"/>
      <c r="F150" s="185"/>
      <c r="G150" s="185"/>
      <c r="H150" s="185"/>
      <c r="I150" s="185"/>
      <c r="J150" s="185"/>
      <c r="K150" s="185"/>
      <c r="L150" s="185"/>
      <c r="M150" s="185"/>
      <c r="N150" s="185"/>
      <c r="O150" s="127"/>
      <c r="P150" s="127"/>
      <c r="Q150" s="127"/>
      <c r="R150" s="127"/>
      <c r="S150" s="127"/>
    </row>
    <row r="151" spans="1:19" s="187" customFormat="1" x14ac:dyDescent="0.2">
      <c r="A151" s="185"/>
      <c r="B151" s="184"/>
      <c r="C151" s="185"/>
      <c r="D151" s="185"/>
      <c r="E151" s="185"/>
      <c r="F151" s="185"/>
      <c r="G151" s="185"/>
      <c r="H151" s="185"/>
      <c r="I151" s="185"/>
      <c r="J151" s="185"/>
      <c r="K151" s="185"/>
      <c r="L151" s="185"/>
      <c r="M151" s="185"/>
      <c r="N151" s="185"/>
      <c r="O151" s="127"/>
      <c r="P151" s="127"/>
      <c r="Q151" s="127"/>
      <c r="R151" s="127"/>
      <c r="S151" s="127"/>
    </row>
    <row r="152" spans="1:19" s="187" customFormat="1" x14ac:dyDescent="0.2">
      <c r="A152" s="185"/>
      <c r="B152" s="184"/>
      <c r="C152" s="185"/>
      <c r="D152" s="185"/>
      <c r="E152" s="185"/>
      <c r="F152" s="185"/>
      <c r="G152" s="185"/>
      <c r="H152" s="185"/>
      <c r="I152" s="185"/>
      <c r="J152" s="185"/>
      <c r="K152" s="185"/>
      <c r="L152" s="185"/>
      <c r="M152" s="185"/>
      <c r="N152" s="185"/>
      <c r="O152" s="127"/>
      <c r="P152" s="127"/>
      <c r="Q152" s="127"/>
      <c r="R152" s="127"/>
      <c r="S152" s="127"/>
    </row>
    <row r="153" spans="1:19" s="187" customFormat="1" x14ac:dyDescent="0.2">
      <c r="A153" s="185"/>
      <c r="B153" s="184"/>
      <c r="C153" s="185"/>
      <c r="D153" s="185"/>
      <c r="E153" s="185"/>
      <c r="F153" s="185"/>
      <c r="G153" s="185"/>
      <c r="H153" s="185"/>
      <c r="I153" s="185"/>
      <c r="J153" s="185"/>
      <c r="K153" s="185"/>
      <c r="L153" s="185"/>
      <c r="M153" s="185"/>
      <c r="N153" s="185"/>
      <c r="O153" s="127"/>
      <c r="P153" s="127"/>
      <c r="Q153" s="127"/>
      <c r="R153" s="127"/>
      <c r="S153" s="127"/>
    </row>
    <row r="154" spans="1:19" s="187" customFormat="1" x14ac:dyDescent="0.2">
      <c r="A154" s="185"/>
      <c r="B154" s="184"/>
      <c r="C154" s="185"/>
      <c r="D154" s="185"/>
      <c r="E154" s="185"/>
      <c r="F154" s="185"/>
      <c r="G154" s="185"/>
      <c r="H154" s="185"/>
      <c r="I154" s="185"/>
      <c r="J154" s="185"/>
      <c r="K154" s="185"/>
      <c r="L154" s="185"/>
      <c r="M154" s="185"/>
      <c r="N154" s="185"/>
      <c r="O154" s="127"/>
      <c r="P154" s="127"/>
      <c r="Q154" s="127"/>
      <c r="R154" s="127"/>
      <c r="S154" s="127"/>
    </row>
    <row r="155" spans="1:19" s="187" customFormat="1" x14ac:dyDescent="0.2">
      <c r="A155" s="185"/>
      <c r="B155" s="184"/>
      <c r="C155" s="185"/>
      <c r="D155" s="185"/>
      <c r="E155" s="185"/>
      <c r="F155" s="185"/>
      <c r="G155" s="185"/>
      <c r="H155" s="185"/>
      <c r="I155" s="185"/>
      <c r="J155" s="185"/>
      <c r="K155" s="185"/>
      <c r="L155" s="185"/>
      <c r="M155" s="185"/>
      <c r="N155" s="185"/>
      <c r="O155" s="127"/>
      <c r="P155" s="127"/>
      <c r="Q155" s="127"/>
      <c r="R155" s="127"/>
      <c r="S155" s="127"/>
    </row>
    <row r="156" spans="1:19" s="187" customFormat="1" x14ac:dyDescent="0.2">
      <c r="A156" s="185"/>
      <c r="B156" s="184"/>
      <c r="C156" s="185"/>
      <c r="D156" s="185"/>
      <c r="E156" s="185"/>
      <c r="F156" s="185"/>
      <c r="G156" s="185"/>
      <c r="H156" s="185"/>
      <c r="I156" s="185"/>
      <c r="J156" s="185"/>
      <c r="K156" s="185"/>
      <c r="L156" s="185"/>
      <c r="M156" s="185"/>
      <c r="N156" s="185"/>
      <c r="O156" s="127"/>
      <c r="P156" s="127"/>
      <c r="Q156" s="127"/>
      <c r="R156" s="127"/>
      <c r="S156" s="127"/>
    </row>
    <row r="157" spans="1:19" s="187" customFormat="1" x14ac:dyDescent="0.2">
      <c r="A157" s="185"/>
      <c r="B157" s="184"/>
      <c r="C157" s="185"/>
      <c r="D157" s="185"/>
      <c r="E157" s="185"/>
      <c r="F157" s="185"/>
      <c r="G157" s="185"/>
      <c r="H157" s="185"/>
      <c r="I157" s="185"/>
      <c r="J157" s="185"/>
      <c r="K157" s="185"/>
      <c r="L157" s="185"/>
      <c r="M157" s="185"/>
      <c r="N157" s="185"/>
      <c r="O157" s="127"/>
      <c r="P157" s="127"/>
      <c r="Q157" s="127"/>
      <c r="R157" s="127"/>
      <c r="S157" s="127"/>
    </row>
    <row r="158" spans="1:19" s="187" customFormat="1" x14ac:dyDescent="0.2">
      <c r="A158" s="185"/>
      <c r="B158" s="184"/>
      <c r="C158" s="185"/>
      <c r="D158" s="185"/>
      <c r="E158" s="185"/>
      <c r="F158" s="185"/>
      <c r="G158" s="185"/>
      <c r="H158" s="185"/>
      <c r="I158" s="185"/>
      <c r="J158" s="185"/>
      <c r="K158" s="185"/>
      <c r="L158" s="185"/>
      <c r="M158" s="185"/>
      <c r="N158" s="185"/>
      <c r="O158" s="127"/>
      <c r="P158" s="127"/>
      <c r="Q158" s="127"/>
      <c r="R158" s="127"/>
      <c r="S158" s="127"/>
    </row>
    <row r="159" spans="1:19" s="187" customFormat="1" x14ac:dyDescent="0.2">
      <c r="A159" s="185"/>
      <c r="B159" s="184"/>
      <c r="C159" s="185"/>
      <c r="D159" s="185"/>
      <c r="E159" s="185"/>
      <c r="F159" s="185"/>
      <c r="G159" s="185"/>
      <c r="H159" s="185"/>
      <c r="I159" s="185"/>
      <c r="J159" s="185"/>
      <c r="K159" s="185"/>
      <c r="L159" s="185"/>
      <c r="M159" s="185"/>
      <c r="N159" s="185"/>
      <c r="O159" s="127"/>
      <c r="P159" s="127"/>
      <c r="Q159" s="127"/>
      <c r="R159" s="127"/>
      <c r="S159" s="127"/>
    </row>
    <row r="160" spans="1:19" s="187" customFormat="1" x14ac:dyDescent="0.2">
      <c r="A160" s="185"/>
      <c r="B160" s="184"/>
      <c r="C160" s="185"/>
      <c r="D160" s="185"/>
      <c r="E160" s="185"/>
      <c r="F160" s="185"/>
      <c r="G160" s="185"/>
      <c r="H160" s="185"/>
      <c r="I160" s="185"/>
      <c r="J160" s="185"/>
      <c r="K160" s="185"/>
      <c r="L160" s="185"/>
      <c r="M160" s="185"/>
      <c r="N160" s="185"/>
      <c r="O160" s="127"/>
      <c r="P160" s="127"/>
      <c r="Q160" s="127"/>
      <c r="R160" s="127"/>
      <c r="S160" s="127"/>
    </row>
    <row r="161" spans="1:19" s="187" customFormat="1" x14ac:dyDescent="0.2">
      <c r="A161" s="185"/>
      <c r="B161" s="184"/>
      <c r="C161" s="185"/>
      <c r="D161" s="185"/>
      <c r="E161" s="185"/>
      <c r="F161" s="185"/>
      <c r="G161" s="185"/>
      <c r="H161" s="185"/>
      <c r="I161" s="185"/>
      <c r="J161" s="185"/>
      <c r="K161" s="185"/>
      <c r="L161" s="185"/>
      <c r="M161" s="185"/>
      <c r="N161" s="185"/>
      <c r="O161" s="127"/>
      <c r="P161" s="127"/>
      <c r="Q161" s="127"/>
      <c r="R161" s="127"/>
      <c r="S161" s="127"/>
    </row>
    <row r="162" spans="1:19" s="187" customFormat="1" x14ac:dyDescent="0.2">
      <c r="A162" s="185"/>
      <c r="B162" s="184"/>
      <c r="C162" s="185"/>
      <c r="D162" s="185"/>
      <c r="E162" s="185"/>
      <c r="F162" s="185"/>
      <c r="G162" s="185"/>
      <c r="H162" s="185"/>
      <c r="I162" s="185"/>
      <c r="J162" s="185"/>
      <c r="K162" s="185"/>
      <c r="L162" s="185"/>
      <c r="M162" s="185"/>
      <c r="N162" s="185"/>
      <c r="O162" s="127"/>
      <c r="P162" s="127"/>
      <c r="Q162" s="127"/>
      <c r="R162" s="127"/>
      <c r="S162" s="127"/>
    </row>
    <row r="163" spans="1:19" s="187" customFormat="1" x14ac:dyDescent="0.2">
      <c r="A163" s="185"/>
      <c r="B163" s="184"/>
      <c r="C163" s="185"/>
      <c r="D163" s="185"/>
      <c r="E163" s="185"/>
      <c r="F163" s="185"/>
      <c r="G163" s="185"/>
      <c r="H163" s="185"/>
      <c r="I163" s="185"/>
      <c r="J163" s="185"/>
      <c r="K163" s="185"/>
      <c r="L163" s="185"/>
      <c r="M163" s="185"/>
      <c r="N163" s="185"/>
      <c r="O163" s="127"/>
      <c r="P163" s="127"/>
      <c r="Q163" s="127"/>
      <c r="R163" s="127"/>
      <c r="S163" s="127"/>
    </row>
    <row r="164" spans="1:19" s="187" customFormat="1" x14ac:dyDescent="0.2">
      <c r="A164" s="185"/>
      <c r="B164" s="184"/>
      <c r="C164" s="185"/>
      <c r="D164" s="185"/>
      <c r="E164" s="185"/>
      <c r="F164" s="185"/>
      <c r="G164" s="185"/>
      <c r="H164" s="185"/>
      <c r="I164" s="185"/>
      <c r="J164" s="185"/>
      <c r="K164" s="185"/>
      <c r="L164" s="185"/>
      <c r="M164" s="185"/>
      <c r="N164" s="185"/>
      <c r="O164" s="127"/>
      <c r="P164" s="127"/>
      <c r="Q164" s="127"/>
      <c r="R164" s="127"/>
      <c r="S164" s="127"/>
    </row>
    <row r="165" spans="1:19" s="187" customFormat="1" x14ac:dyDescent="0.2">
      <c r="A165" s="185"/>
      <c r="B165" s="184"/>
      <c r="C165" s="185"/>
      <c r="D165" s="185"/>
      <c r="E165" s="185"/>
      <c r="F165" s="185"/>
      <c r="G165" s="185"/>
      <c r="H165" s="185"/>
      <c r="I165" s="185"/>
      <c r="J165" s="185"/>
      <c r="K165" s="185"/>
      <c r="L165" s="185"/>
      <c r="M165" s="185"/>
      <c r="N165" s="185"/>
      <c r="O165" s="127"/>
      <c r="P165" s="127"/>
      <c r="Q165" s="127"/>
      <c r="R165" s="127"/>
      <c r="S165" s="127"/>
    </row>
    <row r="166" spans="1:19" s="187" customFormat="1" x14ac:dyDescent="0.2">
      <c r="A166" s="185"/>
      <c r="B166" s="184"/>
      <c r="C166" s="185"/>
      <c r="D166" s="185"/>
      <c r="E166" s="185"/>
      <c r="F166" s="185"/>
      <c r="G166" s="185"/>
      <c r="H166" s="185"/>
      <c r="I166" s="185"/>
      <c r="J166" s="185"/>
      <c r="K166" s="185"/>
      <c r="L166" s="185"/>
      <c r="M166" s="185"/>
      <c r="N166" s="185"/>
      <c r="O166" s="127"/>
      <c r="P166" s="127"/>
      <c r="Q166" s="127"/>
      <c r="R166" s="127"/>
      <c r="S166" s="127"/>
    </row>
    <row r="167" spans="1:19" s="187" customFormat="1" x14ac:dyDescent="0.2">
      <c r="A167" s="185"/>
      <c r="B167" s="184"/>
      <c r="C167" s="185"/>
      <c r="D167" s="185"/>
      <c r="E167" s="185"/>
      <c r="F167" s="185"/>
      <c r="G167" s="185"/>
      <c r="H167" s="185"/>
      <c r="I167" s="185"/>
      <c r="J167" s="185"/>
      <c r="K167" s="185"/>
      <c r="L167" s="185"/>
      <c r="M167" s="185"/>
      <c r="N167" s="185"/>
      <c r="O167" s="127"/>
      <c r="P167" s="127"/>
      <c r="Q167" s="127"/>
      <c r="R167" s="127"/>
      <c r="S167" s="127"/>
    </row>
    <row r="168" spans="1:19" s="187" customFormat="1" x14ac:dyDescent="0.2">
      <c r="A168" s="185"/>
      <c r="B168" s="184"/>
      <c r="C168" s="185"/>
      <c r="D168" s="185"/>
      <c r="E168" s="185"/>
      <c r="F168" s="185"/>
      <c r="G168" s="185"/>
      <c r="H168" s="185"/>
      <c r="I168" s="185"/>
      <c r="J168" s="185"/>
      <c r="K168" s="185"/>
      <c r="L168" s="185"/>
      <c r="M168" s="185"/>
      <c r="N168" s="185"/>
      <c r="O168" s="127"/>
      <c r="P168" s="127"/>
      <c r="Q168" s="127"/>
      <c r="R168" s="127"/>
      <c r="S168" s="127"/>
    </row>
    <row r="169" spans="1:19" s="187" customFormat="1" x14ac:dyDescent="0.2">
      <c r="A169" s="185"/>
      <c r="B169" s="184"/>
      <c r="C169" s="185"/>
      <c r="D169" s="185"/>
      <c r="E169" s="185"/>
      <c r="F169" s="185"/>
      <c r="G169" s="185"/>
      <c r="H169" s="185"/>
      <c r="I169" s="185"/>
      <c r="J169" s="185"/>
      <c r="K169" s="185"/>
      <c r="L169" s="185"/>
      <c r="M169" s="185"/>
      <c r="N169" s="185"/>
      <c r="O169" s="127"/>
      <c r="P169" s="127"/>
      <c r="Q169" s="127"/>
      <c r="R169" s="127"/>
      <c r="S169" s="127"/>
    </row>
    <row r="170" spans="1:19" s="187" customFormat="1" x14ac:dyDescent="0.2">
      <c r="A170" s="185"/>
      <c r="B170" s="184"/>
      <c r="C170" s="185"/>
      <c r="D170" s="185"/>
      <c r="E170" s="185"/>
      <c r="F170" s="185"/>
      <c r="G170" s="185"/>
      <c r="H170" s="185"/>
      <c r="I170" s="185"/>
      <c r="J170" s="185"/>
      <c r="K170" s="185"/>
      <c r="L170" s="185"/>
      <c r="M170" s="185"/>
      <c r="N170" s="185"/>
      <c r="O170" s="127"/>
      <c r="P170" s="127"/>
      <c r="Q170" s="127"/>
      <c r="R170" s="127"/>
      <c r="S170" s="127"/>
    </row>
    <row r="171" spans="1:19" s="187" customFormat="1" x14ac:dyDescent="0.2">
      <c r="A171" s="185"/>
      <c r="B171" s="184"/>
      <c r="C171" s="185"/>
      <c r="D171" s="185"/>
      <c r="E171" s="185"/>
      <c r="F171" s="185"/>
      <c r="G171" s="185"/>
      <c r="H171" s="185"/>
      <c r="I171" s="185"/>
      <c r="J171" s="185"/>
      <c r="K171" s="185"/>
      <c r="L171" s="185"/>
      <c r="M171" s="185"/>
      <c r="N171" s="185"/>
      <c r="O171" s="127"/>
      <c r="P171" s="127"/>
      <c r="Q171" s="127"/>
      <c r="R171" s="127"/>
      <c r="S171" s="127"/>
    </row>
    <row r="172" spans="1:19" s="187" customFormat="1" x14ac:dyDescent="0.2">
      <c r="A172" s="185"/>
      <c r="B172" s="184"/>
      <c r="C172" s="185"/>
      <c r="D172" s="185"/>
      <c r="E172" s="185"/>
      <c r="F172" s="185"/>
      <c r="G172" s="185"/>
      <c r="H172" s="185"/>
      <c r="I172" s="185"/>
      <c r="J172" s="185"/>
      <c r="K172" s="185"/>
      <c r="L172" s="185"/>
      <c r="M172" s="185"/>
      <c r="N172" s="185"/>
      <c r="O172" s="127"/>
      <c r="P172" s="127"/>
      <c r="Q172" s="127"/>
      <c r="R172" s="127"/>
      <c r="S172" s="127"/>
    </row>
    <row r="173" spans="1:19" s="187" customFormat="1" x14ac:dyDescent="0.2">
      <c r="A173" s="185"/>
      <c r="B173" s="184"/>
      <c r="C173" s="185"/>
      <c r="D173" s="185"/>
      <c r="E173" s="185"/>
      <c r="F173" s="185"/>
      <c r="G173" s="185"/>
      <c r="H173" s="185"/>
      <c r="I173" s="185"/>
      <c r="J173" s="185"/>
      <c r="K173" s="185"/>
      <c r="L173" s="185"/>
      <c r="M173" s="185"/>
      <c r="N173" s="185"/>
      <c r="O173" s="127"/>
      <c r="P173" s="127"/>
      <c r="Q173" s="127"/>
      <c r="R173" s="127"/>
      <c r="S173" s="127"/>
    </row>
    <row r="174" spans="1:19" s="187" customFormat="1" x14ac:dyDescent="0.2">
      <c r="A174" s="185"/>
      <c r="B174" s="184"/>
      <c r="C174" s="185"/>
      <c r="D174" s="185"/>
      <c r="E174" s="185"/>
      <c r="F174" s="185"/>
      <c r="G174" s="185"/>
      <c r="H174" s="185"/>
      <c r="I174" s="185"/>
      <c r="J174" s="185"/>
      <c r="K174" s="185"/>
      <c r="L174" s="185"/>
      <c r="M174" s="185"/>
      <c r="N174" s="185"/>
      <c r="O174" s="127"/>
      <c r="P174" s="127"/>
      <c r="Q174" s="127"/>
      <c r="R174" s="127"/>
      <c r="S174" s="127"/>
    </row>
    <row r="175" spans="1:19" s="187" customFormat="1" x14ac:dyDescent="0.2">
      <c r="A175" s="185"/>
      <c r="B175" s="184"/>
      <c r="C175" s="185"/>
      <c r="D175" s="185"/>
      <c r="E175" s="185"/>
      <c r="F175" s="185"/>
      <c r="G175" s="185"/>
      <c r="H175" s="185"/>
      <c r="I175" s="185"/>
      <c r="J175" s="185"/>
      <c r="K175" s="185"/>
      <c r="L175" s="185"/>
      <c r="M175" s="185"/>
      <c r="N175" s="185"/>
      <c r="O175" s="127"/>
      <c r="P175" s="127"/>
      <c r="Q175" s="127"/>
      <c r="R175" s="127"/>
      <c r="S175" s="127"/>
    </row>
    <row r="176" spans="1:19" s="187" customFormat="1" x14ac:dyDescent="0.2">
      <c r="A176" s="185"/>
      <c r="B176" s="184"/>
      <c r="C176" s="185"/>
      <c r="D176" s="185"/>
      <c r="E176" s="185"/>
      <c r="F176" s="185"/>
      <c r="G176" s="185"/>
      <c r="H176" s="185"/>
      <c r="I176" s="185"/>
      <c r="J176" s="185"/>
      <c r="K176" s="185"/>
      <c r="L176" s="185"/>
      <c r="M176" s="185"/>
      <c r="N176" s="185"/>
      <c r="O176" s="127"/>
      <c r="P176" s="127"/>
      <c r="Q176" s="127"/>
      <c r="R176" s="127"/>
      <c r="S176" s="127"/>
    </row>
    <row r="177" spans="1:19" s="187" customFormat="1" x14ac:dyDescent="0.2">
      <c r="A177" s="185"/>
      <c r="B177" s="184"/>
      <c r="C177" s="185"/>
      <c r="D177" s="185"/>
      <c r="E177" s="185"/>
      <c r="F177" s="185"/>
      <c r="G177" s="185"/>
      <c r="H177" s="185"/>
      <c r="I177" s="185"/>
      <c r="J177" s="185"/>
      <c r="K177" s="185"/>
      <c r="L177" s="185"/>
      <c r="M177" s="185"/>
      <c r="N177" s="185"/>
      <c r="O177" s="127"/>
      <c r="P177" s="127"/>
      <c r="Q177" s="127"/>
      <c r="R177" s="127"/>
      <c r="S177" s="127"/>
    </row>
    <row r="178" spans="1:19" s="187" customFormat="1" x14ac:dyDescent="0.2">
      <c r="A178" s="185"/>
      <c r="B178" s="184"/>
      <c r="C178" s="185"/>
      <c r="D178" s="185"/>
      <c r="E178" s="185"/>
      <c r="F178" s="185"/>
      <c r="G178" s="185"/>
      <c r="H178" s="185"/>
      <c r="I178" s="185"/>
      <c r="J178" s="185"/>
      <c r="K178" s="185"/>
      <c r="L178" s="185"/>
      <c r="M178" s="185"/>
      <c r="N178" s="185"/>
      <c r="O178" s="127"/>
      <c r="P178" s="127"/>
      <c r="Q178" s="127"/>
      <c r="R178" s="127"/>
      <c r="S178" s="127"/>
    </row>
    <row r="179" spans="1:19" s="187" customFormat="1" x14ac:dyDescent="0.2">
      <c r="A179" s="185"/>
      <c r="B179" s="184"/>
      <c r="C179" s="185"/>
      <c r="D179" s="185"/>
      <c r="E179" s="185"/>
      <c r="F179" s="185"/>
      <c r="G179" s="185"/>
      <c r="H179" s="185"/>
      <c r="I179" s="185"/>
      <c r="J179" s="185"/>
      <c r="K179" s="185"/>
      <c r="L179" s="185"/>
      <c r="M179" s="185"/>
      <c r="N179" s="185"/>
      <c r="O179" s="127"/>
      <c r="P179" s="127"/>
      <c r="Q179" s="127"/>
      <c r="R179" s="127"/>
      <c r="S179" s="127"/>
    </row>
    <row r="180" spans="1:19" s="187" customFormat="1" x14ac:dyDescent="0.2">
      <c r="A180" s="185"/>
      <c r="B180" s="184"/>
      <c r="C180" s="185"/>
      <c r="D180" s="185"/>
      <c r="E180" s="185"/>
      <c r="F180" s="185"/>
      <c r="G180" s="185"/>
      <c r="H180" s="185"/>
      <c r="I180" s="185"/>
      <c r="J180" s="185"/>
      <c r="K180" s="185"/>
      <c r="L180" s="185"/>
      <c r="M180" s="185"/>
      <c r="N180" s="185"/>
      <c r="O180" s="127"/>
      <c r="P180" s="127"/>
      <c r="Q180" s="127"/>
      <c r="R180" s="127"/>
      <c r="S180" s="127"/>
    </row>
    <row r="181" spans="1:19" s="187" customFormat="1" x14ac:dyDescent="0.2">
      <c r="A181" s="185"/>
      <c r="B181" s="184"/>
      <c r="C181" s="185"/>
      <c r="D181" s="185"/>
      <c r="E181" s="185"/>
      <c r="F181" s="185"/>
      <c r="G181" s="185"/>
      <c r="H181" s="185"/>
      <c r="I181" s="185"/>
      <c r="J181" s="185"/>
      <c r="K181" s="185"/>
      <c r="L181" s="185"/>
      <c r="M181" s="185"/>
      <c r="N181" s="185"/>
      <c r="O181" s="127"/>
      <c r="P181" s="127"/>
      <c r="Q181" s="127"/>
      <c r="R181" s="127"/>
      <c r="S181" s="127"/>
    </row>
    <row r="182" spans="1:19" s="187" customFormat="1" x14ac:dyDescent="0.2">
      <c r="A182" s="185"/>
      <c r="B182" s="184"/>
      <c r="C182" s="185"/>
      <c r="D182" s="185"/>
      <c r="E182" s="185"/>
      <c r="F182" s="185"/>
      <c r="G182" s="185"/>
      <c r="H182" s="185"/>
      <c r="I182" s="185"/>
      <c r="J182" s="185"/>
      <c r="K182" s="185"/>
      <c r="L182" s="185"/>
      <c r="M182" s="185"/>
      <c r="N182" s="185"/>
      <c r="O182" s="127"/>
      <c r="P182" s="127"/>
      <c r="Q182" s="127"/>
      <c r="R182" s="127"/>
      <c r="S182" s="127"/>
    </row>
    <row r="183" spans="1:19" s="187" customFormat="1" x14ac:dyDescent="0.2">
      <c r="A183" s="185"/>
      <c r="B183" s="184"/>
      <c r="C183" s="185"/>
      <c r="D183" s="185"/>
      <c r="E183" s="185"/>
      <c r="F183" s="185"/>
      <c r="G183" s="185"/>
      <c r="H183" s="185"/>
      <c r="I183" s="185"/>
      <c r="J183" s="185"/>
      <c r="K183" s="185"/>
      <c r="L183" s="185"/>
      <c r="M183" s="185"/>
      <c r="N183" s="185"/>
      <c r="O183" s="127"/>
      <c r="P183" s="127"/>
      <c r="Q183" s="127"/>
      <c r="R183" s="127"/>
      <c r="S183" s="127"/>
    </row>
    <row r="184" spans="1:19" s="187" customFormat="1" x14ac:dyDescent="0.2">
      <c r="A184" s="185"/>
      <c r="B184" s="184"/>
      <c r="C184" s="185"/>
      <c r="D184" s="185"/>
      <c r="E184" s="185"/>
      <c r="F184" s="185"/>
      <c r="G184" s="185"/>
      <c r="H184" s="185"/>
      <c r="I184" s="185"/>
      <c r="J184" s="185"/>
      <c r="K184" s="185"/>
      <c r="L184" s="185"/>
      <c r="M184" s="185"/>
      <c r="N184" s="185"/>
      <c r="O184" s="127"/>
      <c r="P184" s="127"/>
      <c r="Q184" s="127"/>
      <c r="R184" s="127"/>
      <c r="S184" s="127"/>
    </row>
    <row r="185" spans="1:19" s="187" customFormat="1" x14ac:dyDescent="0.2">
      <c r="A185" s="185"/>
      <c r="B185" s="184"/>
      <c r="C185" s="185"/>
      <c r="D185" s="185"/>
      <c r="E185" s="185"/>
      <c r="F185" s="185"/>
      <c r="G185" s="185"/>
      <c r="H185" s="185"/>
      <c r="I185" s="185"/>
      <c r="J185" s="185"/>
      <c r="K185" s="185"/>
      <c r="L185" s="185"/>
      <c r="M185" s="185"/>
      <c r="N185" s="185"/>
      <c r="O185" s="127"/>
      <c r="P185" s="127"/>
      <c r="Q185" s="127"/>
      <c r="R185" s="127"/>
      <c r="S185" s="127"/>
    </row>
    <row r="186" spans="1:19" s="187" customFormat="1" x14ac:dyDescent="0.2">
      <c r="A186" s="185"/>
      <c r="B186" s="184"/>
      <c r="C186" s="185"/>
      <c r="D186" s="185"/>
      <c r="E186" s="185"/>
      <c r="F186" s="185"/>
      <c r="G186" s="185"/>
      <c r="H186" s="185"/>
      <c r="I186" s="185"/>
      <c r="J186" s="185"/>
      <c r="K186" s="185"/>
      <c r="L186" s="185"/>
      <c r="M186" s="185"/>
      <c r="N186" s="185"/>
      <c r="O186" s="127"/>
      <c r="P186" s="127"/>
      <c r="Q186" s="127"/>
      <c r="R186" s="127"/>
      <c r="S186" s="127"/>
    </row>
    <row r="187" spans="1:19" s="187" customFormat="1" x14ac:dyDescent="0.2">
      <c r="A187" s="185"/>
      <c r="B187" s="184"/>
      <c r="C187" s="185"/>
      <c r="D187" s="185"/>
      <c r="E187" s="185"/>
      <c r="F187" s="185"/>
      <c r="G187" s="185"/>
      <c r="H187" s="185"/>
      <c r="I187" s="185"/>
      <c r="J187" s="185"/>
      <c r="K187" s="185"/>
      <c r="L187" s="185"/>
      <c r="M187" s="185"/>
      <c r="N187" s="185"/>
      <c r="O187" s="127"/>
      <c r="P187" s="127"/>
      <c r="Q187" s="127"/>
      <c r="R187" s="127"/>
      <c r="S187" s="127"/>
    </row>
    <row r="188" spans="1:19" s="187" customFormat="1" x14ac:dyDescent="0.2">
      <c r="A188" s="185"/>
      <c r="B188" s="184"/>
      <c r="C188" s="185"/>
      <c r="D188" s="185"/>
      <c r="E188" s="185"/>
      <c r="F188" s="185"/>
      <c r="G188" s="185"/>
      <c r="H188" s="185"/>
      <c r="I188" s="185"/>
      <c r="J188" s="185"/>
      <c r="K188" s="185"/>
      <c r="L188" s="185"/>
      <c r="M188" s="185"/>
      <c r="N188" s="185"/>
      <c r="O188" s="127"/>
      <c r="P188" s="127"/>
      <c r="Q188" s="127"/>
      <c r="R188" s="127"/>
      <c r="S188" s="127"/>
    </row>
    <row r="189" spans="1:19" s="187" customFormat="1" x14ac:dyDescent="0.2">
      <c r="A189" s="185"/>
      <c r="B189" s="184"/>
      <c r="C189" s="185"/>
      <c r="D189" s="185"/>
      <c r="E189" s="185"/>
      <c r="F189" s="185"/>
      <c r="G189" s="185"/>
      <c r="H189" s="185"/>
      <c r="I189" s="185"/>
      <c r="J189" s="185"/>
      <c r="K189" s="185"/>
      <c r="L189" s="185"/>
      <c r="M189" s="185"/>
      <c r="N189" s="185"/>
      <c r="O189" s="127"/>
      <c r="P189" s="127"/>
      <c r="Q189" s="127"/>
      <c r="R189" s="127"/>
      <c r="S189" s="127"/>
    </row>
    <row r="190" spans="1:19" s="187" customFormat="1" x14ac:dyDescent="0.2">
      <c r="A190" s="185"/>
      <c r="B190" s="184"/>
      <c r="C190" s="185"/>
      <c r="D190" s="185"/>
      <c r="E190" s="185"/>
      <c r="F190" s="185"/>
      <c r="G190" s="185"/>
      <c r="H190" s="185"/>
      <c r="I190" s="185"/>
      <c r="J190" s="185"/>
      <c r="K190" s="185"/>
      <c r="L190" s="185"/>
      <c r="M190" s="185"/>
      <c r="N190" s="185"/>
      <c r="O190" s="127"/>
      <c r="P190" s="127"/>
      <c r="Q190" s="127"/>
      <c r="R190" s="127"/>
      <c r="S190" s="127"/>
    </row>
    <row r="191" spans="1:19" s="187" customFormat="1" x14ac:dyDescent="0.2">
      <c r="A191" s="185"/>
      <c r="B191" s="184"/>
      <c r="C191" s="185"/>
      <c r="D191" s="185"/>
      <c r="E191" s="185"/>
      <c r="F191" s="185"/>
      <c r="G191" s="185"/>
      <c r="H191" s="185"/>
      <c r="I191" s="185"/>
      <c r="J191" s="185"/>
      <c r="K191" s="185"/>
      <c r="L191" s="185"/>
      <c r="M191" s="185"/>
      <c r="N191" s="185"/>
      <c r="O191" s="127"/>
      <c r="P191" s="127"/>
      <c r="Q191" s="127"/>
      <c r="R191" s="127"/>
      <c r="S191" s="127"/>
    </row>
    <row r="192" spans="1:19" s="187" customFormat="1" x14ac:dyDescent="0.2">
      <c r="A192" s="185"/>
      <c r="B192" s="184"/>
      <c r="C192" s="185"/>
      <c r="D192" s="185"/>
      <c r="E192" s="185"/>
      <c r="F192" s="185"/>
      <c r="G192" s="185"/>
      <c r="H192" s="185"/>
      <c r="I192" s="185"/>
      <c r="J192" s="185"/>
      <c r="K192" s="185"/>
      <c r="L192" s="185"/>
      <c r="M192" s="185"/>
      <c r="N192" s="185"/>
      <c r="O192" s="127"/>
      <c r="P192" s="127"/>
      <c r="Q192" s="127"/>
      <c r="R192" s="127"/>
      <c r="S192" s="127"/>
    </row>
    <row r="193" spans="1:19" s="187" customFormat="1" x14ac:dyDescent="0.2">
      <c r="A193" s="185"/>
      <c r="B193" s="184"/>
      <c r="C193" s="185"/>
      <c r="D193" s="185"/>
      <c r="E193" s="185"/>
      <c r="F193" s="185"/>
      <c r="G193" s="185"/>
      <c r="H193" s="185"/>
      <c r="I193" s="185"/>
      <c r="J193" s="185"/>
      <c r="K193" s="185"/>
      <c r="L193" s="185"/>
      <c r="M193" s="185"/>
      <c r="N193" s="185"/>
      <c r="O193" s="127"/>
      <c r="P193" s="127"/>
      <c r="Q193" s="127"/>
      <c r="R193" s="127"/>
      <c r="S193" s="127"/>
    </row>
    <row r="194" spans="1:19" s="187" customFormat="1" x14ac:dyDescent="0.2">
      <c r="A194" s="185"/>
      <c r="B194" s="184"/>
      <c r="C194" s="185"/>
      <c r="D194" s="185"/>
      <c r="E194" s="185"/>
      <c r="F194" s="185"/>
      <c r="G194" s="185"/>
      <c r="H194" s="185"/>
      <c r="I194" s="185"/>
      <c r="J194" s="185"/>
      <c r="K194" s="185"/>
      <c r="L194" s="185"/>
      <c r="M194" s="185"/>
      <c r="N194" s="185"/>
      <c r="O194" s="127"/>
      <c r="P194" s="127"/>
      <c r="Q194" s="127"/>
      <c r="R194" s="127"/>
      <c r="S194" s="127"/>
    </row>
    <row r="195" spans="1:19" s="187" customFormat="1" x14ac:dyDescent="0.2">
      <c r="A195" s="185"/>
      <c r="B195" s="184"/>
      <c r="C195" s="185"/>
      <c r="D195" s="185"/>
      <c r="E195" s="185"/>
      <c r="F195" s="185"/>
      <c r="G195" s="185"/>
      <c r="H195" s="185"/>
      <c r="I195" s="185"/>
      <c r="J195" s="185"/>
      <c r="K195" s="185"/>
      <c r="L195" s="185"/>
      <c r="M195" s="185"/>
      <c r="N195" s="185"/>
      <c r="O195" s="127"/>
      <c r="P195" s="127"/>
      <c r="Q195" s="127"/>
      <c r="R195" s="127"/>
      <c r="S195" s="127"/>
    </row>
    <row r="196" spans="1:19" s="187" customFormat="1" x14ac:dyDescent="0.2">
      <c r="A196" s="185"/>
      <c r="B196" s="184"/>
      <c r="C196" s="185"/>
      <c r="D196" s="185"/>
      <c r="E196" s="185"/>
      <c r="F196" s="185"/>
      <c r="G196" s="185"/>
      <c r="H196" s="185"/>
      <c r="I196" s="185"/>
      <c r="J196" s="185"/>
      <c r="K196" s="185"/>
      <c r="L196" s="185"/>
      <c r="M196" s="185"/>
      <c r="N196" s="185"/>
      <c r="O196" s="127"/>
      <c r="P196" s="127"/>
      <c r="Q196" s="127"/>
      <c r="R196" s="127"/>
      <c r="S196" s="127"/>
    </row>
    <row r="197" spans="1:19" s="187" customFormat="1" x14ac:dyDescent="0.2">
      <c r="A197" s="185"/>
      <c r="B197" s="184"/>
      <c r="C197" s="185"/>
      <c r="D197" s="185"/>
      <c r="E197" s="185"/>
      <c r="F197" s="185"/>
      <c r="G197" s="185"/>
      <c r="H197" s="185"/>
      <c r="I197" s="185"/>
      <c r="J197" s="185"/>
      <c r="K197" s="185"/>
      <c r="L197" s="185"/>
      <c r="M197" s="185"/>
      <c r="N197" s="185"/>
      <c r="O197" s="127"/>
      <c r="P197" s="127"/>
      <c r="Q197" s="127"/>
      <c r="R197" s="127"/>
      <c r="S197" s="127"/>
    </row>
    <row r="198" spans="1:19" s="187" customFormat="1" x14ac:dyDescent="0.2">
      <c r="A198" s="185"/>
      <c r="B198" s="184"/>
      <c r="C198" s="185"/>
      <c r="D198" s="185"/>
      <c r="E198" s="185"/>
      <c r="F198" s="185"/>
      <c r="G198" s="185"/>
      <c r="H198" s="185"/>
      <c r="I198" s="185"/>
      <c r="J198" s="185"/>
      <c r="K198" s="185"/>
      <c r="L198" s="185"/>
      <c r="M198" s="185"/>
      <c r="N198" s="185"/>
      <c r="O198" s="127"/>
      <c r="P198" s="127"/>
      <c r="Q198" s="127"/>
      <c r="R198" s="127"/>
      <c r="S198" s="127"/>
    </row>
    <row r="199" spans="1:19" s="187" customFormat="1" x14ac:dyDescent="0.2">
      <c r="A199" s="185"/>
      <c r="B199" s="184"/>
      <c r="C199" s="185"/>
      <c r="D199" s="185"/>
      <c r="E199" s="185"/>
      <c r="F199" s="185"/>
      <c r="G199" s="185"/>
      <c r="H199" s="185"/>
      <c r="I199" s="185"/>
      <c r="J199" s="185"/>
      <c r="K199" s="185"/>
      <c r="L199" s="185"/>
      <c r="M199" s="185"/>
      <c r="N199" s="185"/>
      <c r="O199" s="127"/>
      <c r="P199" s="127"/>
      <c r="Q199" s="127"/>
      <c r="R199" s="127"/>
      <c r="S199" s="127"/>
    </row>
    <row r="200" spans="1:19" s="187" customFormat="1" x14ac:dyDescent="0.2">
      <c r="A200" s="185"/>
      <c r="B200" s="184"/>
      <c r="C200" s="185"/>
      <c r="D200" s="185"/>
      <c r="E200" s="185"/>
      <c r="F200" s="185"/>
      <c r="G200" s="185"/>
      <c r="H200" s="185"/>
      <c r="I200" s="185"/>
      <c r="J200" s="185"/>
      <c r="K200" s="185"/>
      <c r="L200" s="185"/>
      <c r="M200" s="185"/>
      <c r="N200" s="185"/>
      <c r="O200" s="127"/>
      <c r="P200" s="127"/>
      <c r="Q200" s="127"/>
      <c r="R200" s="127"/>
      <c r="S200" s="127"/>
    </row>
    <row r="201" spans="1:19" s="187" customFormat="1" x14ac:dyDescent="0.2">
      <c r="A201" s="185"/>
      <c r="B201" s="184"/>
      <c r="C201" s="185"/>
      <c r="D201" s="185"/>
      <c r="E201" s="185"/>
      <c r="F201" s="185"/>
      <c r="G201" s="185"/>
      <c r="H201" s="185"/>
      <c r="I201" s="185"/>
      <c r="J201" s="185"/>
      <c r="K201" s="185"/>
      <c r="L201" s="185"/>
      <c r="M201" s="185"/>
      <c r="N201" s="185"/>
      <c r="O201" s="127"/>
      <c r="P201" s="127"/>
      <c r="Q201" s="127"/>
      <c r="R201" s="127"/>
      <c r="S201" s="127"/>
    </row>
    <row r="202" spans="1:19" s="187" customFormat="1" x14ac:dyDescent="0.2">
      <c r="A202" s="185"/>
      <c r="B202" s="184"/>
      <c r="C202" s="185"/>
      <c r="D202" s="185"/>
      <c r="E202" s="185"/>
      <c r="F202" s="185"/>
      <c r="G202" s="185"/>
      <c r="H202" s="185"/>
      <c r="I202" s="185"/>
      <c r="J202" s="185"/>
      <c r="K202" s="185"/>
      <c r="L202" s="185"/>
      <c r="M202" s="185"/>
      <c r="N202" s="185"/>
      <c r="O202" s="127"/>
      <c r="P202" s="127"/>
      <c r="Q202" s="127"/>
      <c r="R202" s="127"/>
      <c r="S202" s="127"/>
    </row>
    <row r="203" spans="1:19" s="187" customFormat="1" x14ac:dyDescent="0.2">
      <c r="A203" s="185"/>
      <c r="B203" s="184"/>
      <c r="C203" s="185"/>
      <c r="D203" s="185"/>
      <c r="E203" s="185"/>
      <c r="F203" s="185"/>
      <c r="G203" s="185"/>
      <c r="H203" s="185"/>
      <c r="I203" s="185"/>
      <c r="J203" s="185"/>
      <c r="K203" s="185"/>
      <c r="L203" s="185"/>
      <c r="M203" s="185"/>
      <c r="N203" s="185"/>
      <c r="O203" s="127"/>
      <c r="P203" s="127"/>
      <c r="Q203" s="127"/>
      <c r="R203" s="127"/>
      <c r="S203" s="127"/>
    </row>
    <row r="204" spans="1:19" s="187" customFormat="1" x14ac:dyDescent="0.2">
      <c r="A204" s="185"/>
      <c r="B204" s="184"/>
      <c r="C204" s="185"/>
      <c r="D204" s="185"/>
      <c r="E204" s="185"/>
      <c r="F204" s="185"/>
      <c r="G204" s="185"/>
      <c r="H204" s="185"/>
      <c r="I204" s="185"/>
      <c r="J204" s="185"/>
      <c r="K204" s="185"/>
      <c r="L204" s="185"/>
      <c r="M204" s="185"/>
      <c r="N204" s="185"/>
      <c r="O204" s="127"/>
      <c r="P204" s="127"/>
      <c r="Q204" s="127"/>
      <c r="R204" s="127"/>
      <c r="S204" s="127"/>
    </row>
    <row r="205" spans="1:19" s="187" customFormat="1" x14ac:dyDescent="0.2">
      <c r="A205" s="185"/>
      <c r="B205" s="184"/>
      <c r="C205" s="185"/>
      <c r="D205" s="185"/>
      <c r="E205" s="185"/>
      <c r="F205" s="185"/>
      <c r="G205" s="185"/>
      <c r="H205" s="185"/>
      <c r="I205" s="185"/>
      <c r="J205" s="185"/>
      <c r="K205" s="185"/>
      <c r="L205" s="185"/>
      <c r="M205" s="185"/>
      <c r="N205" s="185"/>
      <c r="O205" s="127"/>
      <c r="P205" s="127"/>
      <c r="Q205" s="127"/>
      <c r="R205" s="127"/>
      <c r="S205" s="127"/>
    </row>
    <row r="206" spans="1:19" s="187" customFormat="1" x14ac:dyDescent="0.2">
      <c r="A206" s="185"/>
      <c r="B206" s="184"/>
      <c r="C206" s="185"/>
      <c r="D206" s="185"/>
      <c r="E206" s="185"/>
      <c r="F206" s="185"/>
      <c r="G206" s="185"/>
      <c r="H206" s="185"/>
      <c r="I206" s="185"/>
      <c r="J206" s="185"/>
      <c r="K206" s="185"/>
      <c r="L206" s="185"/>
      <c r="M206" s="185"/>
      <c r="N206" s="185"/>
      <c r="O206" s="127"/>
      <c r="P206" s="127"/>
      <c r="Q206" s="127"/>
      <c r="R206" s="127"/>
      <c r="S206" s="127"/>
    </row>
    <row r="207" spans="1:19" s="187" customFormat="1" x14ac:dyDescent="0.2">
      <c r="A207" s="185"/>
      <c r="B207" s="184"/>
      <c r="C207" s="185"/>
      <c r="D207" s="185"/>
      <c r="E207" s="185"/>
      <c r="F207" s="185"/>
      <c r="G207" s="185"/>
      <c r="H207" s="185"/>
      <c r="I207" s="185"/>
      <c r="J207" s="185"/>
      <c r="K207" s="185"/>
      <c r="L207" s="185"/>
      <c r="M207" s="185"/>
      <c r="N207" s="185"/>
      <c r="O207" s="127"/>
      <c r="P207" s="127"/>
      <c r="Q207" s="127"/>
      <c r="R207" s="127"/>
      <c r="S207" s="127"/>
    </row>
    <row r="208" spans="1:19" s="187" customFormat="1" x14ac:dyDescent="0.2">
      <c r="A208" s="185"/>
      <c r="B208" s="184"/>
      <c r="C208" s="185"/>
      <c r="D208" s="185"/>
      <c r="E208" s="185"/>
      <c r="F208" s="185"/>
      <c r="G208" s="185"/>
      <c r="H208" s="185"/>
      <c r="I208" s="185"/>
      <c r="J208" s="185"/>
      <c r="K208" s="185"/>
      <c r="L208" s="185"/>
      <c r="M208" s="185"/>
      <c r="N208" s="185"/>
      <c r="O208" s="127"/>
      <c r="P208" s="127"/>
      <c r="Q208" s="127"/>
      <c r="R208" s="127"/>
      <c r="S208" s="127"/>
    </row>
    <row r="209" spans="1:19" s="187" customFormat="1" x14ac:dyDescent="0.2">
      <c r="A209" s="185"/>
      <c r="B209" s="184"/>
      <c r="C209" s="185"/>
      <c r="D209" s="185"/>
      <c r="E209" s="185"/>
      <c r="F209" s="185"/>
      <c r="G209" s="185"/>
      <c r="H209" s="185"/>
      <c r="I209" s="185"/>
      <c r="J209" s="185"/>
      <c r="K209" s="185"/>
      <c r="L209" s="185"/>
      <c r="M209" s="185"/>
      <c r="N209" s="185"/>
      <c r="O209" s="127"/>
      <c r="P209" s="127"/>
      <c r="Q209" s="127"/>
      <c r="R209" s="127"/>
      <c r="S209" s="127"/>
    </row>
    <row r="210" spans="1:19" s="187" customFormat="1" x14ac:dyDescent="0.2">
      <c r="A210" s="185"/>
      <c r="B210" s="184"/>
      <c r="C210" s="185"/>
      <c r="D210" s="185"/>
      <c r="E210" s="185"/>
      <c r="F210" s="185"/>
      <c r="G210" s="185"/>
      <c r="H210" s="185"/>
      <c r="I210" s="185"/>
      <c r="J210" s="185"/>
      <c r="K210" s="185"/>
      <c r="L210" s="185"/>
      <c r="M210" s="185"/>
      <c r="N210" s="185"/>
      <c r="O210" s="127"/>
      <c r="P210" s="127"/>
      <c r="Q210" s="127"/>
      <c r="R210" s="127"/>
      <c r="S210" s="127"/>
    </row>
    <row r="211" spans="1:19" s="187" customFormat="1" x14ac:dyDescent="0.2">
      <c r="A211" s="185"/>
      <c r="B211" s="184"/>
      <c r="C211" s="185"/>
      <c r="D211" s="185"/>
      <c r="E211" s="185"/>
      <c r="F211" s="185"/>
      <c r="G211" s="185"/>
      <c r="H211" s="185"/>
      <c r="I211" s="185"/>
      <c r="J211" s="185"/>
      <c r="K211" s="185"/>
      <c r="L211" s="185"/>
      <c r="M211" s="185"/>
      <c r="N211" s="185"/>
      <c r="O211" s="127"/>
      <c r="P211" s="127"/>
      <c r="Q211" s="127"/>
      <c r="R211" s="127"/>
      <c r="S211" s="127"/>
    </row>
    <row r="212" spans="1:19" s="187" customFormat="1" x14ac:dyDescent="0.2">
      <c r="A212" s="169"/>
      <c r="B212" s="184"/>
      <c r="C212" s="169"/>
      <c r="D212" s="169"/>
      <c r="E212" s="169"/>
      <c r="F212" s="169"/>
      <c r="G212" s="169"/>
      <c r="H212" s="169"/>
      <c r="I212" s="169"/>
      <c r="J212" s="169"/>
      <c r="K212" s="169"/>
      <c r="L212" s="169"/>
      <c r="M212" s="169"/>
      <c r="N212" s="169"/>
    </row>
    <row r="213" spans="1:19" s="187" customFormat="1" x14ac:dyDescent="0.2">
      <c r="A213" s="169"/>
      <c r="B213" s="184"/>
      <c r="C213" s="169"/>
      <c r="D213" s="169"/>
      <c r="E213" s="169"/>
      <c r="F213" s="169"/>
      <c r="G213" s="169"/>
      <c r="H213" s="169"/>
      <c r="I213" s="169"/>
      <c r="J213" s="169"/>
      <c r="K213" s="169"/>
      <c r="L213" s="169"/>
      <c r="M213" s="169"/>
      <c r="N213" s="169"/>
    </row>
    <row r="214" spans="1:19" s="187" customFormat="1" x14ac:dyDescent="0.2">
      <c r="A214" s="169"/>
      <c r="B214" s="184"/>
      <c r="C214" s="169"/>
      <c r="D214" s="169"/>
      <c r="E214" s="169"/>
      <c r="F214" s="169"/>
      <c r="G214" s="169"/>
      <c r="H214" s="169"/>
      <c r="I214" s="169"/>
      <c r="J214" s="169"/>
      <c r="K214" s="169"/>
      <c r="L214" s="169"/>
      <c r="M214" s="169"/>
      <c r="N214" s="169"/>
    </row>
    <row r="215" spans="1:19" s="187" customFormat="1" x14ac:dyDescent="0.2">
      <c r="A215" s="169"/>
      <c r="B215" s="184"/>
      <c r="C215" s="169"/>
      <c r="D215" s="169"/>
      <c r="E215" s="169"/>
      <c r="F215" s="169"/>
      <c r="G215" s="169"/>
      <c r="H215" s="169"/>
      <c r="I215" s="169"/>
      <c r="J215" s="169"/>
      <c r="K215" s="169"/>
      <c r="L215" s="169"/>
      <c r="M215" s="169"/>
      <c r="N215" s="169"/>
    </row>
    <row r="216" spans="1:19" s="187" customFormat="1" x14ac:dyDescent="0.2">
      <c r="A216" s="169"/>
      <c r="B216" s="184"/>
      <c r="C216" s="169"/>
      <c r="D216" s="169"/>
      <c r="E216" s="169"/>
      <c r="F216" s="169"/>
      <c r="G216" s="169"/>
      <c r="H216" s="169"/>
      <c r="I216" s="169"/>
      <c r="J216" s="169"/>
      <c r="K216" s="169"/>
      <c r="L216" s="169"/>
      <c r="M216" s="169"/>
      <c r="N216" s="169"/>
    </row>
    <row r="217" spans="1:19" s="187" customFormat="1" x14ac:dyDescent="0.2">
      <c r="A217" s="169"/>
      <c r="B217" s="184"/>
      <c r="C217" s="169"/>
      <c r="D217" s="169"/>
      <c r="E217" s="169"/>
      <c r="F217" s="169"/>
      <c r="G217" s="169"/>
      <c r="H217" s="169"/>
      <c r="I217" s="169"/>
      <c r="J217" s="169"/>
      <c r="K217" s="169"/>
      <c r="L217" s="169"/>
      <c r="M217" s="169"/>
      <c r="N217" s="169"/>
    </row>
    <row r="218" spans="1:19" s="187" customFormat="1" x14ac:dyDescent="0.2">
      <c r="A218" s="169"/>
      <c r="B218" s="184"/>
      <c r="C218" s="169"/>
      <c r="D218" s="169"/>
      <c r="E218" s="169"/>
      <c r="F218" s="169"/>
      <c r="G218" s="169"/>
      <c r="H218" s="169"/>
      <c r="I218" s="169"/>
      <c r="J218" s="169"/>
      <c r="K218" s="169"/>
      <c r="L218" s="169"/>
      <c r="M218" s="169"/>
      <c r="N218" s="169"/>
    </row>
    <row r="219" spans="1:19" s="187" customFormat="1" x14ac:dyDescent="0.2">
      <c r="A219" s="169"/>
      <c r="B219" s="184"/>
      <c r="C219" s="169"/>
      <c r="D219" s="169"/>
      <c r="E219" s="169"/>
      <c r="F219" s="169"/>
      <c r="G219" s="169"/>
      <c r="H219" s="169"/>
      <c r="I219" s="169"/>
      <c r="J219" s="169"/>
      <c r="K219" s="169"/>
      <c r="L219" s="169"/>
      <c r="M219" s="169"/>
      <c r="N219" s="169"/>
    </row>
    <row r="220" spans="1:19" s="187" customFormat="1" x14ac:dyDescent="0.2">
      <c r="A220" s="169"/>
      <c r="B220" s="184"/>
      <c r="C220" s="169"/>
      <c r="D220" s="169"/>
      <c r="E220" s="169"/>
      <c r="F220" s="169"/>
      <c r="G220" s="169"/>
      <c r="H220" s="169"/>
      <c r="I220" s="169"/>
      <c r="J220" s="169"/>
      <c r="K220" s="169"/>
      <c r="L220" s="169"/>
      <c r="M220" s="169"/>
      <c r="N220" s="169"/>
    </row>
    <row r="221" spans="1:19" s="187" customFormat="1" x14ac:dyDescent="0.2">
      <c r="A221" s="169"/>
      <c r="B221" s="184"/>
      <c r="C221" s="169"/>
      <c r="D221" s="169"/>
      <c r="E221" s="169"/>
      <c r="F221" s="169"/>
      <c r="G221" s="169"/>
      <c r="H221" s="169"/>
      <c r="I221" s="169"/>
      <c r="J221" s="169"/>
      <c r="K221" s="169"/>
      <c r="L221" s="169"/>
      <c r="M221" s="169"/>
      <c r="N221" s="169"/>
    </row>
    <row r="222" spans="1:19" s="187" customFormat="1" x14ac:dyDescent="0.2">
      <c r="A222" s="169"/>
      <c r="B222" s="184"/>
      <c r="C222" s="169"/>
      <c r="D222" s="169"/>
      <c r="E222" s="169"/>
      <c r="F222" s="169"/>
      <c r="G222" s="169"/>
      <c r="H222" s="169"/>
      <c r="I222" s="169"/>
      <c r="J222" s="169"/>
      <c r="K222" s="169"/>
      <c r="L222" s="169"/>
      <c r="M222" s="169"/>
      <c r="N222" s="169"/>
    </row>
    <row r="223" spans="1:19" s="187" customFormat="1" x14ac:dyDescent="0.2">
      <c r="A223" s="169"/>
      <c r="B223" s="184"/>
      <c r="C223" s="169"/>
      <c r="D223" s="169"/>
      <c r="E223" s="169"/>
      <c r="F223" s="169"/>
      <c r="G223" s="169"/>
      <c r="H223" s="169"/>
      <c r="I223" s="169"/>
      <c r="J223" s="169"/>
      <c r="K223" s="169"/>
      <c r="L223" s="169"/>
      <c r="M223" s="169"/>
      <c r="N223" s="169"/>
    </row>
    <row r="224" spans="1:19" s="187" customFormat="1" x14ac:dyDescent="0.2">
      <c r="A224" s="169"/>
      <c r="B224" s="184"/>
      <c r="C224" s="169"/>
      <c r="D224" s="169"/>
      <c r="E224" s="169"/>
      <c r="F224" s="169"/>
      <c r="G224" s="169"/>
      <c r="H224" s="169"/>
      <c r="I224" s="169"/>
      <c r="J224" s="169"/>
      <c r="K224" s="169"/>
      <c r="L224" s="169"/>
      <c r="M224" s="169"/>
      <c r="N224" s="169"/>
    </row>
    <row r="225" spans="1:14" s="187" customFormat="1" x14ac:dyDescent="0.2">
      <c r="A225" s="169"/>
      <c r="B225" s="184"/>
      <c r="C225" s="169"/>
      <c r="D225" s="169"/>
      <c r="E225" s="169"/>
      <c r="F225" s="169"/>
      <c r="G225" s="169"/>
      <c r="H225" s="169"/>
      <c r="I225" s="169"/>
      <c r="J225" s="169"/>
      <c r="K225" s="169"/>
      <c r="L225" s="169"/>
      <c r="M225" s="169"/>
      <c r="N225" s="169"/>
    </row>
    <row r="226" spans="1:14" s="187" customFormat="1" x14ac:dyDescent="0.2">
      <c r="A226" s="169"/>
      <c r="B226" s="184"/>
      <c r="C226" s="169"/>
      <c r="D226" s="169"/>
      <c r="E226" s="169"/>
      <c r="F226" s="169"/>
      <c r="G226" s="169"/>
      <c r="H226" s="169"/>
      <c r="I226" s="169"/>
      <c r="J226" s="169"/>
      <c r="K226" s="169"/>
      <c r="L226" s="169"/>
      <c r="M226" s="169"/>
      <c r="N226" s="169"/>
    </row>
    <row r="227" spans="1:14" s="187" customFormat="1" x14ac:dyDescent="0.2">
      <c r="A227" s="169"/>
      <c r="B227" s="184"/>
      <c r="C227" s="169"/>
      <c r="D227" s="169"/>
      <c r="E227" s="169"/>
      <c r="F227" s="169"/>
      <c r="G227" s="169"/>
      <c r="H227" s="169"/>
      <c r="I227" s="169"/>
      <c r="J227" s="169"/>
      <c r="K227" s="169"/>
      <c r="L227" s="169"/>
      <c r="M227" s="169"/>
      <c r="N227" s="169"/>
    </row>
    <row r="228" spans="1:14" s="187" customFormat="1" x14ac:dyDescent="0.2">
      <c r="A228" s="169"/>
      <c r="B228" s="184"/>
      <c r="C228" s="169"/>
      <c r="D228" s="169"/>
      <c r="E228" s="169"/>
      <c r="F228" s="169"/>
      <c r="G228" s="169"/>
      <c r="H228" s="169"/>
      <c r="I228" s="169"/>
      <c r="J228" s="169"/>
      <c r="K228" s="169"/>
      <c r="L228" s="169"/>
      <c r="M228" s="169"/>
      <c r="N228" s="169"/>
    </row>
    <row r="229" spans="1:14" s="187" customFormat="1" x14ac:dyDescent="0.2">
      <c r="A229" s="169"/>
      <c r="B229" s="184"/>
      <c r="C229" s="169"/>
      <c r="D229" s="169"/>
      <c r="E229" s="169"/>
      <c r="F229" s="169"/>
      <c r="G229" s="169"/>
      <c r="H229" s="169"/>
      <c r="I229" s="169"/>
      <c r="J229" s="169"/>
      <c r="K229" s="169"/>
      <c r="L229" s="169"/>
      <c r="M229" s="169"/>
      <c r="N229" s="169"/>
    </row>
    <row r="230" spans="1:14" s="187" customFormat="1" x14ac:dyDescent="0.2">
      <c r="A230" s="169"/>
      <c r="B230" s="184"/>
      <c r="C230" s="169"/>
      <c r="D230" s="169"/>
      <c r="E230" s="169"/>
      <c r="F230" s="169"/>
      <c r="G230" s="169"/>
      <c r="H230" s="169"/>
      <c r="I230" s="169"/>
      <c r="J230" s="169"/>
      <c r="K230" s="169"/>
      <c r="L230" s="169"/>
      <c r="M230" s="169"/>
      <c r="N230" s="169"/>
    </row>
    <row r="231" spans="1:14" s="187" customFormat="1" x14ac:dyDescent="0.2">
      <c r="A231" s="169"/>
      <c r="B231" s="184"/>
      <c r="C231" s="169"/>
      <c r="D231" s="169"/>
      <c r="E231" s="169"/>
      <c r="F231" s="169"/>
      <c r="G231" s="169"/>
      <c r="H231" s="169"/>
      <c r="I231" s="169"/>
      <c r="J231" s="169"/>
      <c r="K231" s="169"/>
      <c r="L231" s="169"/>
      <c r="M231" s="169"/>
      <c r="N231" s="169"/>
    </row>
    <row r="232" spans="1:14" s="187" customFormat="1" x14ac:dyDescent="0.2">
      <c r="A232" s="169"/>
      <c r="B232" s="184"/>
      <c r="C232" s="169"/>
      <c r="D232" s="169"/>
      <c r="E232" s="169"/>
      <c r="F232" s="169"/>
      <c r="G232" s="169"/>
      <c r="H232" s="169"/>
      <c r="I232" s="169"/>
      <c r="J232" s="169"/>
      <c r="K232" s="169"/>
      <c r="L232" s="169"/>
      <c r="M232" s="169"/>
      <c r="N232" s="169"/>
    </row>
    <row r="233" spans="1:14" s="187" customFormat="1" x14ac:dyDescent="0.2">
      <c r="A233" s="169"/>
      <c r="B233" s="184"/>
      <c r="C233" s="169"/>
      <c r="D233" s="169"/>
      <c r="E233" s="169"/>
      <c r="F233" s="169"/>
      <c r="G233" s="169"/>
      <c r="H233" s="169"/>
      <c r="I233" s="169"/>
      <c r="J233" s="169"/>
      <c r="K233" s="169"/>
      <c r="L233" s="169"/>
      <c r="M233" s="169"/>
      <c r="N233" s="169"/>
    </row>
    <row r="234" spans="1:14" s="187" customFormat="1" x14ac:dyDescent="0.2">
      <c r="A234" s="169"/>
      <c r="B234" s="184"/>
      <c r="C234" s="169"/>
      <c r="D234" s="169"/>
      <c r="E234" s="169"/>
      <c r="F234" s="169"/>
      <c r="G234" s="169"/>
      <c r="H234" s="169"/>
      <c r="I234" s="169"/>
      <c r="J234" s="169"/>
      <c r="K234" s="169"/>
      <c r="L234" s="169"/>
      <c r="M234" s="169"/>
      <c r="N234" s="169"/>
    </row>
    <row r="235" spans="1:14" s="187" customFormat="1" x14ac:dyDescent="0.2">
      <c r="A235" s="169"/>
      <c r="B235" s="184"/>
      <c r="C235" s="169"/>
      <c r="D235" s="169"/>
      <c r="E235" s="169"/>
      <c r="F235" s="169"/>
      <c r="G235" s="169"/>
      <c r="H235" s="169"/>
      <c r="I235" s="169"/>
      <c r="J235" s="169"/>
      <c r="K235" s="169"/>
      <c r="L235" s="169"/>
      <c r="M235" s="169"/>
      <c r="N235" s="169"/>
    </row>
    <row r="236" spans="1:14" s="187" customFormat="1" x14ac:dyDescent="0.2">
      <c r="A236" s="169"/>
      <c r="B236" s="184"/>
      <c r="C236" s="169"/>
      <c r="D236" s="169"/>
      <c r="E236" s="169"/>
      <c r="F236" s="169"/>
      <c r="G236" s="169"/>
      <c r="H236" s="169"/>
      <c r="I236" s="169"/>
      <c r="J236" s="169"/>
      <c r="K236" s="169"/>
      <c r="L236" s="169"/>
      <c r="M236" s="169"/>
      <c r="N236" s="169"/>
    </row>
    <row r="237" spans="1:14" s="187" customFormat="1" x14ac:dyDescent="0.2">
      <c r="A237" s="169"/>
      <c r="B237" s="184"/>
      <c r="C237" s="169"/>
      <c r="D237" s="169"/>
      <c r="E237" s="169"/>
      <c r="F237" s="169"/>
      <c r="G237" s="169"/>
      <c r="H237" s="169"/>
      <c r="I237" s="169"/>
      <c r="J237" s="169"/>
      <c r="K237" s="169"/>
      <c r="L237" s="169"/>
      <c r="M237" s="169"/>
      <c r="N237" s="169"/>
    </row>
    <row r="238" spans="1:14" s="187" customFormat="1" x14ac:dyDescent="0.2">
      <c r="A238" s="169"/>
      <c r="B238" s="184"/>
      <c r="C238" s="169"/>
      <c r="D238" s="169"/>
      <c r="E238" s="169"/>
      <c r="F238" s="169"/>
      <c r="G238" s="169"/>
      <c r="H238" s="169"/>
      <c r="I238" s="169"/>
      <c r="J238" s="169"/>
      <c r="K238" s="169"/>
      <c r="L238" s="169"/>
      <c r="M238" s="169"/>
      <c r="N238" s="169"/>
    </row>
    <row r="239" spans="1:14" s="187" customFormat="1" x14ac:dyDescent="0.2">
      <c r="A239" s="169"/>
      <c r="B239" s="184"/>
      <c r="C239" s="169"/>
      <c r="D239" s="169"/>
      <c r="E239" s="169"/>
      <c r="F239" s="169"/>
      <c r="G239" s="169"/>
      <c r="H239" s="169"/>
      <c r="I239" s="169"/>
      <c r="J239" s="169"/>
      <c r="K239" s="169"/>
      <c r="L239" s="169"/>
      <c r="M239" s="169"/>
      <c r="N239" s="169"/>
    </row>
    <row r="240" spans="1:14" s="187" customFormat="1" x14ac:dyDescent="0.2">
      <c r="A240" s="169"/>
      <c r="B240" s="184"/>
      <c r="C240" s="169"/>
      <c r="D240" s="169"/>
      <c r="E240" s="169"/>
      <c r="F240" s="169"/>
      <c r="G240" s="169"/>
      <c r="H240" s="169"/>
      <c r="I240" s="169"/>
      <c r="J240" s="169"/>
      <c r="K240" s="169"/>
      <c r="L240" s="169"/>
      <c r="M240" s="169"/>
      <c r="N240" s="169"/>
    </row>
    <row r="241" spans="1:14" s="187" customFormat="1" x14ac:dyDescent="0.2">
      <c r="A241" s="169"/>
      <c r="B241" s="184"/>
      <c r="C241" s="169"/>
      <c r="D241" s="169"/>
      <c r="E241" s="169"/>
      <c r="F241" s="169"/>
      <c r="G241" s="169"/>
      <c r="H241" s="169"/>
      <c r="I241" s="169"/>
      <c r="J241" s="169"/>
      <c r="K241" s="169"/>
      <c r="L241" s="169"/>
      <c r="M241" s="169"/>
      <c r="N241" s="169"/>
    </row>
    <row r="242" spans="1:14" s="187" customFormat="1" x14ac:dyDescent="0.2">
      <c r="A242" s="169"/>
      <c r="B242" s="184"/>
      <c r="C242" s="169"/>
      <c r="D242" s="169"/>
      <c r="E242" s="169"/>
      <c r="F242" s="169"/>
      <c r="G242" s="169"/>
      <c r="H242" s="169"/>
      <c r="I242" s="169"/>
      <c r="J242" s="169"/>
      <c r="K242" s="169"/>
      <c r="L242" s="169"/>
      <c r="M242" s="169"/>
      <c r="N242" s="169"/>
    </row>
    <row r="243" spans="1:14" s="187" customFormat="1" x14ac:dyDescent="0.2">
      <c r="A243" s="169"/>
      <c r="B243" s="184"/>
      <c r="C243" s="169"/>
      <c r="D243" s="169"/>
      <c r="E243" s="169"/>
      <c r="F243" s="169"/>
      <c r="G243" s="169"/>
      <c r="H243" s="169"/>
      <c r="I243" s="169"/>
      <c r="J243" s="169"/>
      <c r="K243" s="169"/>
      <c r="L243" s="169"/>
      <c r="M243" s="169"/>
      <c r="N243" s="169"/>
    </row>
    <row r="244" spans="1:14" s="187" customFormat="1" x14ac:dyDescent="0.2">
      <c r="A244" s="169"/>
      <c r="B244" s="184"/>
      <c r="C244" s="169"/>
      <c r="D244" s="169"/>
      <c r="E244" s="169"/>
      <c r="F244" s="169"/>
      <c r="G244" s="169"/>
      <c r="H244" s="169"/>
      <c r="I244" s="169"/>
      <c r="J244" s="169"/>
      <c r="K244" s="169"/>
      <c r="L244" s="169"/>
      <c r="M244" s="169"/>
      <c r="N244" s="169"/>
    </row>
    <row r="245" spans="1:14" s="187" customFormat="1" x14ac:dyDescent="0.2">
      <c r="A245" s="169"/>
      <c r="B245" s="184"/>
      <c r="C245" s="169"/>
      <c r="D245" s="169"/>
      <c r="E245" s="169"/>
      <c r="F245" s="169"/>
      <c r="G245" s="169"/>
      <c r="H245" s="169"/>
      <c r="I245" s="169"/>
      <c r="J245" s="169"/>
      <c r="K245" s="169"/>
      <c r="L245" s="169"/>
      <c r="M245" s="169"/>
      <c r="N245" s="169"/>
    </row>
    <row r="246" spans="1:14" s="187" customFormat="1" x14ac:dyDescent="0.2">
      <c r="A246" s="169"/>
      <c r="B246" s="184"/>
      <c r="C246" s="169"/>
      <c r="D246" s="169"/>
      <c r="E246" s="169"/>
      <c r="F246" s="169"/>
      <c r="G246" s="169"/>
      <c r="H246" s="169"/>
      <c r="I246" s="169"/>
      <c r="J246" s="169"/>
      <c r="K246" s="169"/>
      <c r="L246" s="169"/>
      <c r="M246" s="169"/>
      <c r="N246" s="169"/>
    </row>
    <row r="247" spans="1:14" s="187" customFormat="1" x14ac:dyDescent="0.2">
      <c r="A247" s="169"/>
      <c r="B247" s="184"/>
      <c r="C247" s="169"/>
      <c r="D247" s="169"/>
      <c r="E247" s="169"/>
      <c r="F247" s="169"/>
      <c r="G247" s="169"/>
      <c r="H247" s="169"/>
      <c r="I247" s="169"/>
      <c r="J247" s="169"/>
      <c r="K247" s="169"/>
      <c r="L247" s="169"/>
      <c r="M247" s="169"/>
      <c r="N247" s="169"/>
    </row>
    <row r="248" spans="1:14" s="187" customFormat="1" x14ac:dyDescent="0.2">
      <c r="A248" s="169"/>
      <c r="B248" s="184"/>
      <c r="C248" s="169"/>
      <c r="D248" s="169"/>
      <c r="E248" s="169"/>
      <c r="F248" s="169"/>
      <c r="G248" s="169"/>
      <c r="H248" s="169"/>
      <c r="I248" s="169"/>
      <c r="J248" s="169"/>
      <c r="K248" s="169"/>
      <c r="L248" s="169"/>
      <c r="M248" s="169"/>
      <c r="N248" s="169"/>
    </row>
    <row r="249" spans="1:14" s="187" customFormat="1" x14ac:dyDescent="0.2">
      <c r="A249" s="169"/>
      <c r="B249" s="184"/>
      <c r="C249" s="169"/>
      <c r="D249" s="169"/>
      <c r="E249" s="169"/>
      <c r="F249" s="169"/>
      <c r="G249" s="169"/>
      <c r="H249" s="169"/>
      <c r="I249" s="169"/>
      <c r="J249" s="169"/>
      <c r="K249" s="169"/>
      <c r="L249" s="169"/>
      <c r="M249" s="169"/>
      <c r="N249" s="169"/>
    </row>
    <row r="250" spans="1:14" s="187" customFormat="1" x14ac:dyDescent="0.2">
      <c r="A250" s="169"/>
      <c r="B250" s="184"/>
      <c r="C250" s="169"/>
      <c r="D250" s="169"/>
      <c r="E250" s="169"/>
      <c r="F250" s="169"/>
      <c r="G250" s="169"/>
      <c r="H250" s="169"/>
      <c r="I250" s="169"/>
      <c r="J250" s="169"/>
      <c r="K250" s="169"/>
      <c r="L250" s="169"/>
      <c r="M250" s="169"/>
      <c r="N250" s="169"/>
    </row>
    <row r="251" spans="1:14" s="187" customFormat="1" x14ac:dyDescent="0.2">
      <c r="A251" s="169"/>
      <c r="B251" s="184"/>
      <c r="C251" s="169"/>
      <c r="D251" s="169"/>
      <c r="E251" s="169"/>
      <c r="F251" s="169"/>
      <c r="G251" s="169"/>
      <c r="H251" s="169"/>
      <c r="I251" s="169"/>
      <c r="J251" s="169"/>
      <c r="K251" s="169"/>
      <c r="L251" s="169"/>
      <c r="M251" s="169"/>
      <c r="N251" s="169"/>
    </row>
    <row r="252" spans="1:14" s="187" customFormat="1" x14ac:dyDescent="0.2">
      <c r="A252" s="169"/>
      <c r="B252" s="184"/>
      <c r="C252" s="169"/>
      <c r="D252" s="169"/>
      <c r="E252" s="169"/>
      <c r="F252" s="169"/>
      <c r="G252" s="169"/>
      <c r="H252" s="169"/>
      <c r="I252" s="169"/>
      <c r="J252" s="169"/>
      <c r="K252" s="169"/>
      <c r="L252" s="169"/>
      <c r="M252" s="169"/>
      <c r="N252" s="169"/>
    </row>
    <row r="253" spans="1:14" s="187" customFormat="1" x14ac:dyDescent="0.2">
      <c r="A253" s="169"/>
      <c r="B253" s="184"/>
      <c r="C253" s="169"/>
      <c r="D253" s="169"/>
      <c r="E253" s="169"/>
      <c r="F253" s="169"/>
      <c r="G253" s="169"/>
      <c r="H253" s="169"/>
      <c r="I253" s="169"/>
      <c r="J253" s="169"/>
      <c r="K253" s="169"/>
      <c r="L253" s="169"/>
      <c r="M253" s="169"/>
      <c r="N253" s="169"/>
    </row>
    <row r="254" spans="1:14" s="187" customFormat="1" x14ac:dyDescent="0.2">
      <c r="A254" s="169"/>
      <c r="B254" s="184"/>
      <c r="C254" s="169"/>
      <c r="D254" s="169"/>
      <c r="E254" s="169"/>
      <c r="F254" s="169"/>
      <c r="G254" s="169"/>
      <c r="H254" s="169"/>
      <c r="I254" s="169"/>
      <c r="J254" s="169"/>
      <c r="K254" s="169"/>
      <c r="L254" s="169"/>
      <c r="M254" s="169"/>
      <c r="N254" s="169"/>
    </row>
    <row r="255" spans="1:14" s="187" customFormat="1" x14ac:dyDescent="0.2">
      <c r="A255" s="169"/>
      <c r="B255" s="184"/>
      <c r="C255" s="169"/>
      <c r="D255" s="169"/>
      <c r="E255" s="169"/>
      <c r="F255" s="169"/>
      <c r="G255" s="169"/>
      <c r="H255" s="169"/>
      <c r="I255" s="169"/>
      <c r="J255" s="169"/>
      <c r="K255" s="169"/>
      <c r="L255" s="169"/>
      <c r="M255" s="169"/>
      <c r="N255" s="169"/>
    </row>
    <row r="256" spans="1:14" s="187" customFormat="1" x14ac:dyDescent="0.2">
      <c r="A256" s="169"/>
      <c r="B256" s="184"/>
      <c r="C256" s="169"/>
      <c r="D256" s="169"/>
      <c r="E256" s="169"/>
      <c r="F256" s="169"/>
      <c r="G256" s="169"/>
      <c r="H256" s="169"/>
      <c r="I256" s="169"/>
      <c r="J256" s="169"/>
      <c r="K256" s="169"/>
      <c r="L256" s="169"/>
      <c r="M256" s="169"/>
      <c r="N256" s="169"/>
    </row>
    <row r="257" spans="1:14" s="187" customFormat="1" x14ac:dyDescent="0.2">
      <c r="A257" s="169"/>
      <c r="B257" s="184"/>
      <c r="C257" s="169"/>
      <c r="D257" s="169"/>
      <c r="E257" s="169"/>
      <c r="F257" s="169"/>
      <c r="G257" s="169"/>
      <c r="H257" s="169"/>
      <c r="I257" s="169"/>
      <c r="J257" s="169"/>
      <c r="K257" s="169"/>
      <c r="L257" s="169"/>
      <c r="M257" s="169"/>
      <c r="N257" s="169"/>
    </row>
    <row r="258" spans="1:14" s="187" customFormat="1" x14ac:dyDescent="0.2">
      <c r="A258" s="169"/>
      <c r="B258" s="184"/>
      <c r="C258" s="169"/>
      <c r="D258" s="169"/>
      <c r="E258" s="169"/>
      <c r="F258" s="169"/>
      <c r="G258" s="169"/>
      <c r="H258" s="169"/>
      <c r="I258" s="169"/>
      <c r="J258" s="169"/>
      <c r="K258" s="169"/>
      <c r="L258" s="169"/>
      <c r="M258" s="169"/>
      <c r="N258" s="169"/>
    </row>
    <row r="259" spans="1:14" s="187" customFormat="1" x14ac:dyDescent="0.2">
      <c r="A259" s="169"/>
      <c r="B259" s="184"/>
      <c r="C259" s="169"/>
      <c r="D259" s="169"/>
      <c r="E259" s="169"/>
      <c r="F259" s="169"/>
      <c r="G259" s="169"/>
      <c r="H259" s="169"/>
      <c r="I259" s="169"/>
      <c r="J259" s="169"/>
      <c r="K259" s="169"/>
      <c r="L259" s="169"/>
      <c r="M259" s="169"/>
      <c r="N259" s="169"/>
    </row>
    <row r="260" spans="1:14" s="187" customFormat="1" x14ac:dyDescent="0.2">
      <c r="A260" s="169"/>
      <c r="B260" s="184"/>
      <c r="C260" s="169"/>
      <c r="D260" s="169"/>
      <c r="E260" s="169"/>
      <c r="F260" s="169"/>
      <c r="G260" s="169"/>
      <c r="H260" s="169"/>
      <c r="I260" s="169"/>
      <c r="J260" s="169"/>
      <c r="K260" s="169"/>
      <c r="L260" s="169"/>
      <c r="M260" s="169"/>
      <c r="N260" s="169"/>
    </row>
    <row r="261" spans="1:14" s="187" customFormat="1" x14ac:dyDescent="0.2">
      <c r="A261" s="169"/>
      <c r="B261" s="184"/>
      <c r="C261" s="169"/>
      <c r="D261" s="169"/>
      <c r="E261" s="169"/>
      <c r="F261" s="169"/>
      <c r="G261" s="169"/>
      <c r="H261" s="169"/>
      <c r="I261" s="169"/>
      <c r="J261" s="169"/>
      <c r="K261" s="169"/>
      <c r="L261" s="169"/>
      <c r="M261" s="169"/>
      <c r="N261" s="169"/>
    </row>
    <row r="262" spans="1:14" s="187" customFormat="1" x14ac:dyDescent="0.2">
      <c r="A262" s="169"/>
      <c r="B262" s="184"/>
      <c r="C262" s="169"/>
      <c r="D262" s="169"/>
      <c r="E262" s="169"/>
      <c r="F262" s="169"/>
      <c r="G262" s="169"/>
      <c r="H262" s="169"/>
      <c r="I262" s="169"/>
      <c r="J262" s="169"/>
      <c r="K262" s="169"/>
      <c r="L262" s="169"/>
      <c r="M262" s="169"/>
      <c r="N262" s="169"/>
    </row>
    <row r="263" spans="1:14" s="187" customFormat="1" x14ac:dyDescent="0.2">
      <c r="A263" s="169"/>
      <c r="B263" s="184"/>
      <c r="C263" s="169"/>
      <c r="D263" s="169"/>
      <c r="E263" s="169"/>
      <c r="F263" s="169"/>
      <c r="G263" s="169"/>
      <c r="H263" s="169"/>
      <c r="I263" s="169"/>
      <c r="J263" s="169"/>
      <c r="K263" s="169"/>
      <c r="L263" s="169"/>
      <c r="M263" s="169"/>
      <c r="N263" s="169"/>
    </row>
    <row r="264" spans="1:14" s="187" customFormat="1" x14ac:dyDescent="0.2">
      <c r="A264" s="169"/>
      <c r="B264" s="184"/>
      <c r="C264" s="169"/>
      <c r="D264" s="169"/>
      <c r="E264" s="169"/>
      <c r="F264" s="169"/>
      <c r="G264" s="169"/>
      <c r="H264" s="169"/>
      <c r="I264" s="169"/>
      <c r="J264" s="169"/>
      <c r="K264" s="169"/>
      <c r="L264" s="169"/>
      <c r="M264" s="169"/>
      <c r="N264" s="169"/>
    </row>
    <row r="265" spans="1:14" s="187" customFormat="1" x14ac:dyDescent="0.2">
      <c r="A265" s="169"/>
      <c r="B265" s="184"/>
      <c r="C265" s="169"/>
      <c r="D265" s="169"/>
      <c r="E265" s="169"/>
      <c r="F265" s="169"/>
      <c r="G265" s="169"/>
      <c r="H265" s="169"/>
      <c r="I265" s="169"/>
      <c r="J265" s="169"/>
      <c r="K265" s="169"/>
      <c r="L265" s="169"/>
      <c r="M265" s="169"/>
      <c r="N265" s="169"/>
    </row>
    <row r="266" spans="1:14" s="187" customFormat="1" x14ac:dyDescent="0.2">
      <c r="A266" s="169"/>
      <c r="B266" s="184"/>
      <c r="C266" s="169"/>
      <c r="D266" s="169"/>
      <c r="E266" s="169"/>
      <c r="F266" s="169"/>
      <c r="G266" s="169"/>
      <c r="H266" s="169"/>
      <c r="I266" s="169"/>
      <c r="J266" s="169"/>
      <c r="K266" s="169"/>
      <c r="L266" s="169"/>
      <c r="M266" s="169"/>
      <c r="N266" s="169"/>
    </row>
    <row r="267" spans="1:14" s="187" customFormat="1" x14ac:dyDescent="0.2">
      <c r="A267" s="169"/>
      <c r="B267" s="184"/>
      <c r="C267" s="169"/>
      <c r="D267" s="169"/>
      <c r="E267" s="169"/>
      <c r="F267" s="169"/>
      <c r="G267" s="169"/>
      <c r="H267" s="169"/>
      <c r="I267" s="169"/>
      <c r="J267" s="169"/>
      <c r="K267" s="169"/>
      <c r="L267" s="169"/>
      <c r="M267" s="169"/>
      <c r="N267" s="169"/>
    </row>
    <row r="268" spans="1:14" s="187" customFormat="1" x14ac:dyDescent="0.2">
      <c r="A268" s="169"/>
      <c r="B268" s="184"/>
      <c r="C268" s="169"/>
      <c r="D268" s="169"/>
      <c r="E268" s="169"/>
      <c r="F268" s="169"/>
      <c r="G268" s="169"/>
      <c r="H268" s="169"/>
      <c r="I268" s="169"/>
      <c r="J268" s="169"/>
      <c r="K268" s="169"/>
      <c r="L268" s="169"/>
      <c r="M268" s="169"/>
      <c r="N268" s="169"/>
    </row>
    <row r="269" spans="1:14" s="187" customFormat="1" x14ac:dyDescent="0.2">
      <c r="A269" s="169"/>
      <c r="B269" s="184"/>
      <c r="C269" s="169"/>
      <c r="D269" s="169"/>
      <c r="E269" s="169"/>
      <c r="F269" s="169"/>
      <c r="G269" s="169"/>
      <c r="H269" s="169"/>
      <c r="I269" s="169"/>
      <c r="J269" s="169"/>
      <c r="K269" s="169"/>
      <c r="L269" s="169"/>
      <c r="M269" s="169"/>
      <c r="N269" s="169"/>
    </row>
    <row r="270" spans="1:14" s="187" customFormat="1" x14ac:dyDescent="0.2">
      <c r="A270" s="169"/>
      <c r="B270" s="184"/>
      <c r="C270" s="169"/>
      <c r="D270" s="169"/>
      <c r="E270" s="169"/>
      <c r="F270" s="169"/>
      <c r="G270" s="169"/>
      <c r="H270" s="169"/>
      <c r="I270" s="169"/>
      <c r="J270" s="169"/>
      <c r="K270" s="169"/>
      <c r="L270" s="169"/>
      <c r="M270" s="169"/>
      <c r="N270" s="169"/>
    </row>
    <row r="271" spans="1:14" s="187" customFormat="1" x14ac:dyDescent="0.2">
      <c r="A271" s="169"/>
      <c r="B271" s="184"/>
      <c r="C271" s="169"/>
      <c r="D271" s="169"/>
      <c r="E271" s="169"/>
      <c r="F271" s="169"/>
      <c r="G271" s="169"/>
      <c r="H271" s="169"/>
      <c r="I271" s="169"/>
      <c r="J271" s="169"/>
      <c r="K271" s="169"/>
      <c r="L271" s="169"/>
      <c r="M271" s="169"/>
      <c r="N271" s="169"/>
    </row>
    <row r="272" spans="1:14" s="187" customFormat="1" x14ac:dyDescent="0.2">
      <c r="A272" s="169"/>
      <c r="B272" s="184"/>
      <c r="C272" s="169"/>
      <c r="D272" s="169"/>
      <c r="E272" s="169"/>
      <c r="F272" s="169"/>
      <c r="G272" s="169"/>
      <c r="H272" s="169"/>
      <c r="I272" s="169"/>
      <c r="J272" s="169"/>
      <c r="K272" s="169"/>
      <c r="L272" s="169"/>
      <c r="M272" s="169"/>
      <c r="N272" s="169"/>
    </row>
    <row r="273" spans="1:14" s="187" customFormat="1" x14ac:dyDescent="0.2">
      <c r="A273" s="169"/>
      <c r="B273" s="184"/>
      <c r="C273" s="169"/>
      <c r="D273" s="169"/>
      <c r="E273" s="169"/>
      <c r="F273" s="169"/>
      <c r="G273" s="169"/>
      <c r="H273" s="169"/>
      <c r="I273" s="169"/>
      <c r="J273" s="169"/>
      <c r="K273" s="169"/>
      <c r="L273" s="169"/>
      <c r="M273" s="169"/>
      <c r="N273" s="169"/>
    </row>
    <row r="274" spans="1:14" s="187" customFormat="1" x14ac:dyDescent="0.2">
      <c r="A274" s="169"/>
      <c r="B274" s="184"/>
      <c r="C274" s="169"/>
      <c r="D274" s="169"/>
      <c r="E274" s="169"/>
      <c r="F274" s="169"/>
      <c r="G274" s="169"/>
      <c r="H274" s="169"/>
      <c r="I274" s="169"/>
      <c r="J274" s="169"/>
      <c r="K274" s="169"/>
      <c r="L274" s="169"/>
      <c r="M274" s="169"/>
      <c r="N274" s="169"/>
    </row>
    <row r="275" spans="1:14" s="187" customFormat="1" x14ac:dyDescent="0.2">
      <c r="A275" s="169"/>
      <c r="B275" s="184"/>
      <c r="C275" s="169"/>
      <c r="D275" s="169"/>
      <c r="E275" s="169"/>
      <c r="F275" s="169"/>
      <c r="G275" s="169"/>
      <c r="H275" s="169"/>
      <c r="I275" s="169"/>
      <c r="J275" s="169"/>
      <c r="K275" s="169"/>
      <c r="L275" s="169"/>
      <c r="M275" s="169"/>
      <c r="N275" s="169"/>
    </row>
    <row r="276" spans="1:14" s="187" customFormat="1" x14ac:dyDescent="0.2">
      <c r="A276" s="169"/>
      <c r="B276" s="184"/>
      <c r="C276" s="169"/>
      <c r="D276" s="169"/>
      <c r="E276" s="169"/>
      <c r="F276" s="169"/>
      <c r="G276" s="169"/>
      <c r="H276" s="169"/>
      <c r="I276" s="169"/>
      <c r="J276" s="169"/>
      <c r="K276" s="169"/>
      <c r="L276" s="169"/>
      <c r="M276" s="169"/>
      <c r="N276" s="169"/>
    </row>
    <row r="277" spans="1:14" s="187" customFormat="1" x14ac:dyDescent="0.2">
      <c r="A277" s="169"/>
      <c r="B277" s="184"/>
      <c r="C277" s="169"/>
      <c r="D277" s="169"/>
      <c r="E277" s="169"/>
      <c r="F277" s="169"/>
      <c r="G277" s="169"/>
      <c r="H277" s="169"/>
      <c r="I277" s="169"/>
      <c r="J277" s="169"/>
      <c r="K277" s="169"/>
      <c r="L277" s="169"/>
      <c r="M277" s="169"/>
      <c r="N277" s="169"/>
    </row>
    <row r="278" spans="1:14" s="187" customFormat="1" x14ac:dyDescent="0.2">
      <c r="A278" s="169"/>
      <c r="B278" s="184"/>
      <c r="C278" s="169"/>
      <c r="D278" s="169"/>
      <c r="E278" s="169"/>
      <c r="F278" s="169"/>
      <c r="G278" s="169"/>
      <c r="H278" s="169"/>
      <c r="I278" s="169"/>
      <c r="J278" s="169"/>
      <c r="K278" s="169"/>
      <c r="L278" s="169"/>
      <c r="M278" s="169"/>
      <c r="N278" s="169"/>
    </row>
    <row r="279" spans="1:14" s="187" customFormat="1" x14ac:dyDescent="0.2">
      <c r="A279" s="169"/>
      <c r="B279" s="184"/>
      <c r="C279" s="169"/>
      <c r="D279" s="169"/>
      <c r="E279" s="169"/>
      <c r="F279" s="169"/>
      <c r="G279" s="169"/>
      <c r="H279" s="169"/>
      <c r="I279" s="169"/>
      <c r="J279" s="169"/>
      <c r="K279" s="169"/>
      <c r="L279" s="169"/>
      <c r="M279" s="169"/>
      <c r="N279" s="169"/>
    </row>
    <row r="280" spans="1:14" s="187" customFormat="1" x14ac:dyDescent="0.2">
      <c r="A280" s="169"/>
      <c r="B280" s="184"/>
      <c r="C280" s="169"/>
      <c r="D280" s="169"/>
      <c r="E280" s="169"/>
      <c r="F280" s="169"/>
      <c r="G280" s="169"/>
      <c r="H280" s="169"/>
      <c r="I280" s="169"/>
      <c r="J280" s="169"/>
      <c r="K280" s="169"/>
      <c r="L280" s="169"/>
      <c r="M280" s="169"/>
      <c r="N280" s="169"/>
    </row>
    <row r="281" spans="1:14" s="187" customFormat="1" x14ac:dyDescent="0.2">
      <c r="A281" s="169"/>
      <c r="B281" s="184"/>
      <c r="C281" s="169"/>
      <c r="D281" s="169"/>
      <c r="E281" s="169"/>
      <c r="F281" s="169"/>
      <c r="G281" s="169"/>
      <c r="H281" s="169"/>
      <c r="I281" s="169"/>
      <c r="J281" s="169"/>
      <c r="K281" s="169"/>
      <c r="L281" s="169"/>
      <c r="M281" s="169"/>
      <c r="N281" s="169"/>
    </row>
    <row r="282" spans="1:14" s="187" customFormat="1" x14ac:dyDescent="0.2">
      <c r="A282" s="169"/>
      <c r="B282" s="184"/>
      <c r="C282" s="169"/>
      <c r="D282" s="169"/>
      <c r="E282" s="169"/>
      <c r="F282" s="169"/>
      <c r="G282" s="169"/>
      <c r="H282" s="169"/>
      <c r="I282" s="169"/>
      <c r="J282" s="169"/>
      <c r="K282" s="169"/>
      <c r="L282" s="169"/>
      <c r="M282" s="169"/>
      <c r="N282" s="169"/>
    </row>
    <row r="283" spans="1:14" s="187" customFormat="1" x14ac:dyDescent="0.2">
      <c r="A283" s="169"/>
      <c r="B283" s="184"/>
      <c r="C283" s="169"/>
      <c r="D283" s="169"/>
      <c r="E283" s="169"/>
      <c r="F283" s="169"/>
      <c r="G283" s="169"/>
      <c r="H283" s="169"/>
      <c r="I283" s="169"/>
      <c r="J283" s="169"/>
      <c r="K283" s="169"/>
      <c r="L283" s="169"/>
      <c r="M283" s="169"/>
      <c r="N283" s="169"/>
    </row>
    <row r="284" spans="1:14" s="187" customFormat="1" x14ac:dyDescent="0.2">
      <c r="A284" s="169"/>
      <c r="B284" s="184"/>
      <c r="C284" s="169"/>
      <c r="D284" s="169"/>
      <c r="E284" s="169"/>
      <c r="F284" s="169"/>
      <c r="G284" s="169"/>
      <c r="H284" s="169"/>
      <c r="I284" s="169"/>
      <c r="J284" s="169"/>
      <c r="K284" s="169"/>
      <c r="L284" s="169"/>
      <c r="M284" s="169"/>
      <c r="N284" s="169"/>
    </row>
    <row r="285" spans="1:14" s="187" customFormat="1" x14ac:dyDescent="0.2">
      <c r="A285" s="169"/>
      <c r="B285" s="184"/>
      <c r="C285" s="169"/>
      <c r="D285" s="169"/>
      <c r="E285" s="169"/>
      <c r="F285" s="169"/>
      <c r="G285" s="169"/>
      <c r="H285" s="169"/>
      <c r="I285" s="169"/>
      <c r="J285" s="169"/>
      <c r="K285" s="169"/>
      <c r="L285" s="169"/>
      <c r="M285" s="169"/>
      <c r="N285" s="169"/>
    </row>
    <row r="286" spans="1:14" s="187" customFormat="1" x14ac:dyDescent="0.2">
      <c r="A286" s="169"/>
      <c r="B286" s="184"/>
      <c r="C286" s="169"/>
      <c r="D286" s="169"/>
      <c r="E286" s="169"/>
      <c r="F286" s="169"/>
      <c r="G286" s="169"/>
      <c r="H286" s="169"/>
      <c r="I286" s="169"/>
      <c r="J286" s="169"/>
      <c r="K286" s="169"/>
      <c r="L286" s="169"/>
      <c r="M286" s="169"/>
      <c r="N286" s="169"/>
    </row>
    <row r="287" spans="1:14" s="187" customFormat="1" x14ac:dyDescent="0.2">
      <c r="A287" s="169"/>
      <c r="B287" s="184"/>
      <c r="C287" s="169"/>
      <c r="D287" s="169"/>
      <c r="E287" s="169"/>
      <c r="F287" s="169"/>
      <c r="G287" s="169"/>
      <c r="H287" s="169"/>
      <c r="I287" s="169"/>
      <c r="J287" s="169"/>
      <c r="K287" s="169"/>
      <c r="L287" s="169"/>
      <c r="M287" s="169"/>
      <c r="N287" s="169"/>
    </row>
    <row r="288" spans="1:14" s="187" customFormat="1" x14ac:dyDescent="0.2">
      <c r="A288" s="169"/>
      <c r="B288" s="184"/>
      <c r="C288" s="169"/>
      <c r="D288" s="169"/>
      <c r="E288" s="169"/>
      <c r="F288" s="169"/>
      <c r="G288" s="169"/>
      <c r="H288" s="169"/>
      <c r="I288" s="169"/>
      <c r="J288" s="169"/>
      <c r="K288" s="169"/>
      <c r="L288" s="169"/>
      <c r="M288" s="169"/>
      <c r="N288" s="169"/>
    </row>
    <row r="289" spans="1:14" s="187" customFormat="1" x14ac:dyDescent="0.2">
      <c r="A289" s="169"/>
      <c r="B289" s="184"/>
      <c r="C289" s="169"/>
      <c r="D289" s="169"/>
      <c r="E289" s="169"/>
      <c r="F289" s="169"/>
      <c r="G289" s="169"/>
      <c r="H289" s="169"/>
      <c r="I289" s="169"/>
      <c r="J289" s="169"/>
      <c r="K289" s="169"/>
      <c r="L289" s="169"/>
      <c r="M289" s="169"/>
      <c r="N289" s="169"/>
    </row>
    <row r="290" spans="1:14" s="187" customFormat="1" x14ac:dyDescent="0.2">
      <c r="A290" s="169"/>
      <c r="B290" s="184"/>
      <c r="C290" s="169"/>
      <c r="D290" s="169"/>
      <c r="E290" s="169"/>
      <c r="F290" s="169"/>
      <c r="G290" s="169"/>
      <c r="H290" s="169"/>
      <c r="I290" s="169"/>
      <c r="J290" s="169"/>
      <c r="K290" s="169"/>
      <c r="L290" s="169"/>
      <c r="M290" s="169"/>
      <c r="N290" s="169"/>
    </row>
    <row r="291" spans="1:14" s="187" customFormat="1" x14ac:dyDescent="0.2">
      <c r="A291" s="169"/>
      <c r="B291" s="184"/>
      <c r="C291" s="169"/>
      <c r="D291" s="169"/>
      <c r="E291" s="169"/>
      <c r="F291" s="169"/>
      <c r="G291" s="169"/>
      <c r="H291" s="169"/>
      <c r="I291" s="169"/>
      <c r="J291" s="169"/>
      <c r="K291" s="169"/>
      <c r="L291" s="169"/>
      <c r="M291" s="169"/>
      <c r="N291" s="169"/>
    </row>
    <row r="292" spans="1:14" s="187" customFormat="1" x14ac:dyDescent="0.2">
      <c r="A292" s="169"/>
      <c r="B292" s="184"/>
      <c r="C292" s="169"/>
      <c r="D292" s="169"/>
      <c r="E292" s="169"/>
      <c r="F292" s="169"/>
      <c r="G292" s="169"/>
      <c r="H292" s="169"/>
      <c r="I292" s="169"/>
      <c r="J292" s="169"/>
      <c r="K292" s="169"/>
      <c r="L292" s="169"/>
      <c r="M292" s="169"/>
      <c r="N292" s="169"/>
    </row>
    <row r="293" spans="1:14" s="187" customFormat="1" x14ac:dyDescent="0.2">
      <c r="A293" s="169"/>
      <c r="B293" s="184"/>
      <c r="C293" s="169"/>
      <c r="D293" s="169"/>
      <c r="E293" s="169"/>
      <c r="F293" s="169"/>
      <c r="G293" s="169"/>
      <c r="H293" s="169"/>
      <c r="I293" s="169"/>
      <c r="J293" s="169"/>
      <c r="K293" s="169"/>
      <c r="L293" s="169"/>
      <c r="M293" s="169"/>
      <c r="N293" s="169"/>
    </row>
    <row r="294" spans="1:14" s="187" customFormat="1" x14ac:dyDescent="0.2">
      <c r="A294" s="169"/>
      <c r="B294" s="184"/>
      <c r="C294" s="169"/>
      <c r="D294" s="169"/>
      <c r="E294" s="169"/>
      <c r="F294" s="169"/>
      <c r="G294" s="169"/>
      <c r="H294" s="169"/>
      <c r="I294" s="169"/>
      <c r="J294" s="169"/>
      <c r="K294" s="169"/>
      <c r="L294" s="169"/>
      <c r="M294" s="169"/>
      <c r="N294" s="169"/>
    </row>
    <row r="295" spans="1:14" s="187" customFormat="1" x14ac:dyDescent="0.2">
      <c r="A295" s="169"/>
      <c r="B295" s="184"/>
      <c r="C295" s="169"/>
      <c r="D295" s="169"/>
      <c r="E295" s="169"/>
      <c r="F295" s="169"/>
      <c r="G295" s="169"/>
      <c r="H295" s="169"/>
      <c r="I295" s="169"/>
      <c r="J295" s="169"/>
      <c r="K295" s="169"/>
      <c r="L295" s="169"/>
      <c r="M295" s="169"/>
      <c r="N295" s="169"/>
    </row>
    <row r="296" spans="1:14" s="187" customFormat="1" x14ac:dyDescent="0.2">
      <c r="A296" s="169"/>
      <c r="B296" s="184"/>
      <c r="C296" s="169"/>
      <c r="D296" s="169"/>
      <c r="E296" s="169"/>
      <c r="F296" s="169"/>
      <c r="G296" s="169"/>
      <c r="H296" s="169"/>
      <c r="I296" s="169"/>
      <c r="J296" s="169"/>
      <c r="K296" s="169"/>
      <c r="L296" s="169"/>
      <c r="M296" s="169"/>
      <c r="N296" s="169"/>
    </row>
    <row r="297" spans="1:14" s="187" customFormat="1" x14ac:dyDescent="0.2">
      <c r="A297" s="169"/>
      <c r="B297" s="184"/>
      <c r="C297" s="169"/>
      <c r="D297" s="169"/>
      <c r="E297" s="169"/>
      <c r="F297" s="169"/>
      <c r="G297" s="169"/>
      <c r="H297" s="169"/>
      <c r="I297" s="169"/>
      <c r="J297" s="169"/>
      <c r="K297" s="169"/>
      <c r="L297" s="169"/>
      <c r="M297" s="169"/>
      <c r="N297" s="169"/>
    </row>
    <row r="298" spans="1:14" s="187" customFormat="1" x14ac:dyDescent="0.2">
      <c r="A298" s="169"/>
      <c r="B298" s="184"/>
      <c r="C298" s="169"/>
      <c r="D298" s="169"/>
      <c r="E298" s="169"/>
      <c r="F298" s="169"/>
      <c r="G298" s="169"/>
      <c r="H298" s="169"/>
      <c r="I298" s="169"/>
      <c r="J298" s="169"/>
      <c r="K298" s="169"/>
      <c r="L298" s="169"/>
      <c r="M298" s="169"/>
      <c r="N298" s="169"/>
    </row>
    <row r="299" spans="1:14" s="187" customFormat="1" x14ac:dyDescent="0.2">
      <c r="A299" s="169"/>
      <c r="B299" s="184"/>
      <c r="C299" s="169"/>
      <c r="D299" s="169"/>
      <c r="E299" s="169"/>
      <c r="F299" s="169"/>
      <c r="G299" s="169"/>
      <c r="H299" s="169"/>
      <c r="I299" s="169"/>
      <c r="J299" s="169"/>
      <c r="K299" s="169"/>
      <c r="L299" s="169"/>
      <c r="M299" s="169"/>
      <c r="N299" s="169"/>
    </row>
    <row r="300" spans="1:14" s="187" customFormat="1" x14ac:dyDescent="0.2">
      <c r="A300" s="169"/>
      <c r="B300" s="184"/>
      <c r="C300" s="169"/>
      <c r="D300" s="169"/>
      <c r="E300" s="169"/>
      <c r="F300" s="169"/>
      <c r="G300" s="169"/>
      <c r="H300" s="169"/>
      <c r="I300" s="169"/>
      <c r="J300" s="169"/>
      <c r="K300" s="169"/>
      <c r="L300" s="169"/>
      <c r="M300" s="169"/>
      <c r="N300" s="169"/>
    </row>
    <row r="301" spans="1:14" s="187" customFormat="1" x14ac:dyDescent="0.2">
      <c r="A301" s="169"/>
      <c r="B301" s="184"/>
      <c r="C301" s="169"/>
      <c r="D301" s="169"/>
      <c r="E301" s="169"/>
      <c r="F301" s="169"/>
      <c r="G301" s="169"/>
      <c r="H301" s="169"/>
      <c r="I301" s="169"/>
      <c r="J301" s="169"/>
      <c r="K301" s="169"/>
      <c r="L301" s="169"/>
      <c r="M301" s="169"/>
      <c r="N301" s="169"/>
    </row>
    <row r="302" spans="1:14" s="187" customFormat="1" x14ac:dyDescent="0.2">
      <c r="A302" s="169"/>
      <c r="B302" s="184"/>
      <c r="C302" s="169"/>
      <c r="D302" s="169"/>
      <c r="E302" s="169"/>
      <c r="F302" s="169"/>
      <c r="G302" s="169"/>
      <c r="H302" s="169"/>
      <c r="I302" s="169"/>
      <c r="J302" s="169"/>
      <c r="K302" s="169"/>
      <c r="L302" s="169"/>
      <c r="M302" s="169"/>
      <c r="N302" s="169"/>
    </row>
    <row r="303" spans="1:14" s="187" customFormat="1" x14ac:dyDescent="0.2">
      <c r="A303" s="169"/>
      <c r="B303" s="184"/>
      <c r="C303" s="169"/>
      <c r="D303" s="169"/>
      <c r="E303" s="169"/>
      <c r="F303" s="169"/>
      <c r="G303" s="169"/>
      <c r="H303" s="169"/>
      <c r="I303" s="169"/>
      <c r="J303" s="169"/>
      <c r="K303" s="169"/>
      <c r="L303" s="169"/>
      <c r="M303" s="169"/>
      <c r="N303" s="169"/>
    </row>
    <row r="304" spans="1:14" s="187" customFormat="1" x14ac:dyDescent="0.2">
      <c r="A304" s="169"/>
      <c r="B304" s="184"/>
      <c r="C304" s="169"/>
      <c r="D304" s="169"/>
      <c r="E304" s="169"/>
      <c r="F304" s="169"/>
      <c r="G304" s="169"/>
      <c r="H304" s="169"/>
      <c r="I304" s="169"/>
      <c r="J304" s="169"/>
      <c r="K304" s="169"/>
      <c r="L304" s="169"/>
      <c r="M304" s="169"/>
      <c r="N304" s="169"/>
    </row>
    <row r="305" spans="1:14" s="187" customFormat="1" x14ac:dyDescent="0.2">
      <c r="A305" s="169"/>
      <c r="B305" s="184"/>
      <c r="C305" s="169"/>
      <c r="D305" s="169"/>
      <c r="E305" s="169"/>
      <c r="F305" s="169"/>
      <c r="G305" s="169"/>
      <c r="H305" s="169"/>
      <c r="I305" s="169"/>
      <c r="J305" s="169"/>
      <c r="K305" s="169"/>
      <c r="L305" s="169"/>
      <c r="M305" s="169"/>
      <c r="N305" s="169"/>
    </row>
    <row r="306" spans="1:14" s="187" customFormat="1" x14ac:dyDescent="0.2">
      <c r="A306" s="169"/>
      <c r="B306" s="184"/>
      <c r="C306" s="169"/>
      <c r="D306" s="169"/>
      <c r="E306" s="169"/>
      <c r="F306" s="169"/>
      <c r="G306" s="169"/>
      <c r="H306" s="169"/>
      <c r="I306" s="169"/>
      <c r="J306" s="169"/>
      <c r="K306" s="169"/>
      <c r="L306" s="169"/>
      <c r="M306" s="169"/>
      <c r="N306" s="169"/>
    </row>
    <row r="307" spans="1:14" s="187" customFormat="1" x14ac:dyDescent="0.2">
      <c r="A307" s="169"/>
      <c r="B307" s="184"/>
      <c r="C307" s="169"/>
      <c r="D307" s="169"/>
      <c r="E307" s="169"/>
      <c r="F307" s="169"/>
      <c r="G307" s="169"/>
      <c r="H307" s="169"/>
      <c r="I307" s="169"/>
      <c r="J307" s="169"/>
      <c r="K307" s="169"/>
      <c r="L307" s="169"/>
      <c r="M307" s="169"/>
      <c r="N307" s="169"/>
    </row>
    <row r="308" spans="1:14" s="187" customFormat="1" x14ac:dyDescent="0.2">
      <c r="A308" s="169"/>
      <c r="B308" s="184"/>
      <c r="C308" s="169"/>
      <c r="D308" s="169"/>
      <c r="E308" s="169"/>
      <c r="F308" s="169"/>
      <c r="G308" s="169"/>
      <c r="H308" s="169"/>
      <c r="I308" s="169"/>
      <c r="J308" s="169"/>
      <c r="K308" s="169"/>
      <c r="L308" s="169"/>
      <c r="M308" s="169"/>
      <c r="N308" s="169"/>
    </row>
    <row r="309" spans="1:14" s="187" customFormat="1" x14ac:dyDescent="0.2">
      <c r="A309" s="169"/>
      <c r="B309" s="184"/>
      <c r="C309" s="169"/>
      <c r="D309" s="169"/>
      <c r="E309" s="169"/>
      <c r="F309" s="169"/>
      <c r="G309" s="169"/>
      <c r="H309" s="169"/>
      <c r="I309" s="169"/>
      <c r="J309" s="169"/>
      <c r="K309" s="169"/>
      <c r="L309" s="169"/>
      <c r="M309" s="169"/>
      <c r="N309" s="169"/>
    </row>
    <row r="310" spans="1:14" s="187" customFormat="1" x14ac:dyDescent="0.2">
      <c r="A310" s="169"/>
      <c r="B310" s="184"/>
      <c r="C310" s="169"/>
      <c r="D310" s="169"/>
      <c r="E310" s="169"/>
      <c r="F310" s="169"/>
      <c r="G310" s="169"/>
      <c r="H310" s="169"/>
      <c r="I310" s="169"/>
      <c r="J310" s="169"/>
      <c r="K310" s="169"/>
      <c r="L310" s="169"/>
      <c r="M310" s="169"/>
      <c r="N310" s="169"/>
    </row>
    <row r="311" spans="1:14" s="187" customFormat="1" x14ac:dyDescent="0.2">
      <c r="A311" s="169"/>
      <c r="B311" s="184"/>
      <c r="C311" s="169"/>
      <c r="D311" s="169"/>
      <c r="E311" s="169"/>
      <c r="F311" s="169"/>
      <c r="G311" s="169"/>
      <c r="H311" s="169"/>
      <c r="I311" s="169"/>
      <c r="J311" s="169"/>
      <c r="K311" s="169"/>
      <c r="L311" s="169"/>
      <c r="M311" s="169"/>
      <c r="N311" s="169"/>
    </row>
    <row r="312" spans="1:14" s="187" customFormat="1" x14ac:dyDescent="0.2">
      <c r="A312" s="169"/>
      <c r="B312" s="184"/>
      <c r="C312" s="169"/>
      <c r="D312" s="169"/>
      <c r="E312" s="169"/>
      <c r="F312" s="169"/>
      <c r="G312" s="169"/>
      <c r="H312" s="169"/>
      <c r="I312" s="169"/>
      <c r="J312" s="169"/>
      <c r="K312" s="169"/>
      <c r="L312" s="169"/>
      <c r="M312" s="169"/>
      <c r="N312" s="169"/>
    </row>
    <row r="313" spans="1:14" s="187" customFormat="1" x14ac:dyDescent="0.2">
      <c r="A313" s="169"/>
      <c r="B313" s="184"/>
      <c r="C313" s="169"/>
      <c r="D313" s="169"/>
      <c r="E313" s="169"/>
      <c r="F313" s="169"/>
      <c r="G313" s="169"/>
      <c r="H313" s="169"/>
      <c r="I313" s="169"/>
      <c r="J313" s="169"/>
      <c r="K313" s="169"/>
      <c r="L313" s="169"/>
      <c r="M313" s="169"/>
      <c r="N313" s="169"/>
    </row>
    <row r="314" spans="1:14" s="187" customFormat="1" x14ac:dyDescent="0.2">
      <c r="A314" s="169"/>
      <c r="B314" s="184"/>
      <c r="C314" s="169"/>
      <c r="D314" s="169"/>
      <c r="E314" s="169"/>
      <c r="F314" s="169"/>
      <c r="G314" s="169"/>
      <c r="H314" s="169"/>
      <c r="I314" s="169"/>
      <c r="J314" s="169"/>
      <c r="K314" s="169"/>
      <c r="L314" s="169"/>
      <c r="M314" s="169"/>
      <c r="N314" s="169"/>
    </row>
    <row r="315" spans="1:14" s="187" customFormat="1" x14ac:dyDescent="0.2">
      <c r="A315" s="169"/>
      <c r="B315" s="184"/>
      <c r="C315" s="169"/>
      <c r="D315" s="169"/>
      <c r="E315" s="169"/>
      <c r="F315" s="169"/>
      <c r="G315" s="169"/>
      <c r="H315" s="169"/>
      <c r="I315" s="169"/>
      <c r="J315" s="169"/>
      <c r="K315" s="169"/>
      <c r="L315" s="169"/>
      <c r="M315" s="169"/>
      <c r="N315" s="169"/>
    </row>
    <row r="316" spans="1:14" s="187" customFormat="1" x14ac:dyDescent="0.2">
      <c r="A316" s="169"/>
      <c r="B316" s="184"/>
      <c r="C316" s="169"/>
      <c r="D316" s="169"/>
      <c r="E316" s="169"/>
      <c r="F316" s="169"/>
      <c r="G316" s="169"/>
      <c r="H316" s="169"/>
      <c r="I316" s="169"/>
      <c r="J316" s="169"/>
      <c r="K316" s="169"/>
      <c r="L316" s="169"/>
      <c r="M316" s="169"/>
      <c r="N316" s="169"/>
    </row>
    <row r="317" spans="1:14" s="187" customFormat="1" x14ac:dyDescent="0.2">
      <c r="A317" s="169"/>
      <c r="B317" s="184"/>
      <c r="C317" s="169"/>
      <c r="D317" s="169"/>
      <c r="E317" s="169"/>
      <c r="F317" s="169"/>
      <c r="G317" s="169"/>
      <c r="H317" s="169"/>
      <c r="I317" s="169"/>
      <c r="J317" s="169"/>
      <c r="K317" s="169"/>
      <c r="L317" s="169"/>
      <c r="M317" s="169"/>
      <c r="N317" s="169"/>
    </row>
    <row r="318" spans="1:14" s="187" customFormat="1" x14ac:dyDescent="0.2">
      <c r="A318" s="169"/>
      <c r="B318" s="184"/>
      <c r="C318" s="169"/>
      <c r="D318" s="169"/>
      <c r="E318" s="169"/>
      <c r="F318" s="169"/>
      <c r="G318" s="169"/>
      <c r="H318" s="169"/>
      <c r="I318" s="169"/>
      <c r="J318" s="169"/>
      <c r="K318" s="169"/>
      <c r="L318" s="169"/>
      <c r="M318" s="169"/>
      <c r="N318" s="169"/>
    </row>
    <row r="319" spans="1:14" s="187" customFormat="1" x14ac:dyDescent="0.2">
      <c r="A319" s="169"/>
      <c r="B319" s="184"/>
      <c r="C319" s="169"/>
      <c r="D319" s="169"/>
      <c r="E319" s="169"/>
      <c r="F319" s="169"/>
      <c r="G319" s="169"/>
      <c r="H319" s="169"/>
      <c r="I319" s="169"/>
      <c r="J319" s="169"/>
      <c r="K319" s="169"/>
      <c r="L319" s="169"/>
      <c r="M319" s="169"/>
      <c r="N319" s="169"/>
    </row>
    <row r="320" spans="1:14" s="187" customFormat="1" x14ac:dyDescent="0.2">
      <c r="A320" s="169"/>
      <c r="B320" s="184"/>
      <c r="C320" s="169"/>
      <c r="D320" s="169"/>
      <c r="E320" s="169"/>
      <c r="F320" s="169"/>
      <c r="G320" s="169"/>
      <c r="H320" s="169"/>
      <c r="I320" s="169"/>
      <c r="J320" s="169"/>
      <c r="K320" s="169"/>
      <c r="L320" s="169"/>
      <c r="M320" s="169"/>
      <c r="N320" s="169"/>
    </row>
    <row r="321" spans="1:14" s="187" customFormat="1" x14ac:dyDescent="0.2">
      <c r="A321" s="169"/>
      <c r="B321" s="184"/>
      <c r="C321" s="169"/>
      <c r="D321" s="169"/>
      <c r="E321" s="169"/>
      <c r="F321" s="169"/>
      <c r="G321" s="169"/>
      <c r="H321" s="169"/>
      <c r="I321" s="169"/>
      <c r="J321" s="169"/>
      <c r="K321" s="169"/>
      <c r="L321" s="169"/>
      <c r="M321" s="169"/>
      <c r="N321" s="169"/>
    </row>
    <row r="322" spans="1:14" s="187" customFormat="1" x14ac:dyDescent="0.2">
      <c r="A322" s="169"/>
      <c r="B322" s="184"/>
      <c r="C322" s="169"/>
      <c r="D322" s="169"/>
      <c r="E322" s="169"/>
      <c r="F322" s="169"/>
      <c r="G322" s="169"/>
      <c r="H322" s="169"/>
      <c r="I322" s="169"/>
      <c r="J322" s="169"/>
      <c r="K322" s="169"/>
      <c r="L322" s="169"/>
      <c r="M322" s="169"/>
      <c r="N322" s="169"/>
    </row>
    <row r="323" spans="1:14" s="187" customFormat="1" x14ac:dyDescent="0.2">
      <c r="A323" s="169"/>
      <c r="B323" s="184"/>
      <c r="C323" s="169"/>
      <c r="D323" s="169"/>
      <c r="E323" s="169"/>
      <c r="F323" s="169"/>
      <c r="G323" s="169"/>
      <c r="H323" s="169"/>
      <c r="I323" s="169"/>
      <c r="J323" s="169"/>
      <c r="K323" s="169"/>
      <c r="L323" s="169"/>
      <c r="M323" s="169"/>
      <c r="N323" s="169"/>
    </row>
    <row r="324" spans="1:14" s="187" customFormat="1" x14ac:dyDescent="0.2">
      <c r="A324" s="169"/>
      <c r="B324" s="184"/>
      <c r="C324" s="169"/>
      <c r="D324" s="169"/>
      <c r="E324" s="169"/>
      <c r="F324" s="169"/>
      <c r="G324" s="169"/>
      <c r="H324" s="169"/>
      <c r="I324" s="169"/>
      <c r="J324" s="169"/>
      <c r="K324" s="169"/>
      <c r="L324" s="169"/>
      <c r="M324" s="169"/>
      <c r="N324" s="169"/>
    </row>
    <row r="325" spans="1:14" s="187" customFormat="1" x14ac:dyDescent="0.2">
      <c r="A325" s="169"/>
      <c r="B325" s="184"/>
      <c r="C325" s="169"/>
      <c r="D325" s="169"/>
      <c r="E325" s="169"/>
      <c r="F325" s="169"/>
      <c r="G325" s="169"/>
      <c r="H325" s="169"/>
      <c r="I325" s="169"/>
      <c r="J325" s="169"/>
      <c r="K325" s="169"/>
      <c r="L325" s="169"/>
      <c r="M325" s="169"/>
      <c r="N325" s="169"/>
    </row>
    <row r="326" spans="1:14" s="187" customFormat="1" x14ac:dyDescent="0.2">
      <c r="A326" s="169"/>
      <c r="B326" s="184"/>
      <c r="C326" s="169"/>
      <c r="D326" s="169"/>
      <c r="E326" s="169"/>
      <c r="F326" s="169"/>
      <c r="G326" s="169"/>
      <c r="H326" s="169"/>
      <c r="I326" s="169"/>
      <c r="J326" s="169"/>
      <c r="K326" s="169"/>
      <c r="L326" s="169"/>
      <c r="M326" s="169"/>
      <c r="N326" s="169"/>
    </row>
    <row r="327" spans="1:14" s="187" customFormat="1" x14ac:dyDescent="0.2">
      <c r="A327" s="169"/>
      <c r="B327" s="184"/>
      <c r="C327" s="169"/>
      <c r="D327" s="169"/>
      <c r="E327" s="169"/>
      <c r="F327" s="169"/>
      <c r="G327" s="169"/>
      <c r="H327" s="169"/>
      <c r="I327" s="169"/>
      <c r="J327" s="169"/>
      <c r="K327" s="169"/>
      <c r="L327" s="169"/>
      <c r="M327" s="169"/>
      <c r="N327" s="169"/>
    </row>
    <row r="328" spans="1:14" s="187" customFormat="1" x14ac:dyDescent="0.2">
      <c r="A328" s="169"/>
      <c r="B328" s="184"/>
      <c r="C328" s="169"/>
      <c r="D328" s="169"/>
      <c r="E328" s="169"/>
      <c r="F328" s="169"/>
      <c r="G328" s="169"/>
      <c r="H328" s="169"/>
      <c r="I328" s="169"/>
      <c r="J328" s="169"/>
      <c r="K328" s="169"/>
      <c r="L328" s="169"/>
      <c r="M328" s="169"/>
      <c r="N328" s="169"/>
    </row>
    <row r="329" spans="1:14" s="187" customFormat="1" x14ac:dyDescent="0.2">
      <c r="A329" s="169"/>
      <c r="B329" s="184"/>
      <c r="C329" s="169"/>
      <c r="D329" s="169"/>
      <c r="E329" s="169"/>
      <c r="F329" s="169"/>
      <c r="G329" s="169"/>
      <c r="H329" s="169"/>
      <c r="I329" s="169"/>
      <c r="J329" s="169"/>
      <c r="K329" s="169"/>
      <c r="L329" s="169"/>
      <c r="M329" s="169"/>
      <c r="N329" s="169"/>
    </row>
    <row r="330" spans="1:14" s="187" customFormat="1" x14ac:dyDescent="0.2">
      <c r="A330" s="169"/>
      <c r="B330" s="184"/>
      <c r="C330" s="169"/>
      <c r="D330" s="169"/>
      <c r="E330" s="169"/>
      <c r="F330" s="169"/>
      <c r="G330" s="169"/>
      <c r="H330" s="169"/>
      <c r="I330" s="169"/>
      <c r="J330" s="169"/>
      <c r="K330" s="169"/>
      <c r="L330" s="169"/>
      <c r="M330" s="169"/>
      <c r="N330" s="169"/>
    </row>
    <row r="331" spans="1:14" s="187" customFormat="1" x14ac:dyDescent="0.2">
      <c r="A331" s="169"/>
      <c r="B331" s="184"/>
      <c r="C331" s="169"/>
      <c r="D331" s="169"/>
      <c r="E331" s="169"/>
      <c r="F331" s="169"/>
      <c r="G331" s="169"/>
      <c r="H331" s="169"/>
      <c r="I331" s="169"/>
      <c r="J331" s="169"/>
      <c r="K331" s="169"/>
      <c r="L331" s="169"/>
      <c r="M331" s="169"/>
      <c r="N331" s="169"/>
    </row>
    <row r="332" spans="1:14" s="187" customFormat="1" x14ac:dyDescent="0.2">
      <c r="A332" s="169"/>
      <c r="B332" s="184"/>
      <c r="C332" s="169"/>
      <c r="D332" s="169"/>
      <c r="E332" s="169"/>
      <c r="F332" s="169"/>
      <c r="G332" s="169"/>
      <c r="H332" s="169"/>
      <c r="I332" s="169"/>
      <c r="J332" s="169"/>
      <c r="K332" s="169"/>
      <c r="L332" s="169"/>
      <c r="M332" s="169"/>
      <c r="N332" s="169"/>
    </row>
    <row r="333" spans="1:14" s="187" customFormat="1" x14ac:dyDescent="0.2">
      <c r="A333" s="169"/>
      <c r="B333" s="184"/>
      <c r="C333" s="169"/>
      <c r="D333" s="169"/>
      <c r="E333" s="169"/>
      <c r="F333" s="169"/>
      <c r="G333" s="169"/>
      <c r="H333" s="169"/>
      <c r="I333" s="169"/>
      <c r="J333" s="169"/>
      <c r="K333" s="169"/>
      <c r="L333" s="169"/>
      <c r="M333" s="169"/>
      <c r="N333" s="169"/>
    </row>
    <row r="334" spans="1:14" s="187" customFormat="1" x14ac:dyDescent="0.2">
      <c r="A334" s="169"/>
      <c r="B334" s="184"/>
      <c r="C334" s="169"/>
      <c r="D334" s="169"/>
      <c r="E334" s="169"/>
      <c r="F334" s="169"/>
      <c r="G334" s="169"/>
      <c r="H334" s="169"/>
      <c r="I334" s="169"/>
      <c r="J334" s="169"/>
      <c r="K334" s="169"/>
      <c r="L334" s="169"/>
      <c r="M334" s="169"/>
      <c r="N334" s="169"/>
    </row>
    <row r="335" spans="1:14" s="187" customFormat="1" x14ac:dyDescent="0.2">
      <c r="A335" s="169"/>
      <c r="B335" s="184"/>
      <c r="C335" s="169"/>
      <c r="D335" s="169"/>
      <c r="E335" s="169"/>
      <c r="F335" s="169"/>
      <c r="G335" s="169"/>
      <c r="H335" s="169"/>
      <c r="I335" s="169"/>
      <c r="J335" s="169"/>
      <c r="K335" s="169"/>
      <c r="L335" s="169"/>
      <c r="M335" s="169"/>
      <c r="N335" s="169"/>
    </row>
    <row r="336" spans="1:14" s="187" customFormat="1" x14ac:dyDescent="0.2">
      <c r="A336" s="169"/>
      <c r="B336" s="184"/>
      <c r="C336" s="169"/>
      <c r="D336" s="169"/>
      <c r="E336" s="169"/>
      <c r="F336" s="169"/>
      <c r="G336" s="169"/>
      <c r="H336" s="169"/>
      <c r="I336" s="169"/>
      <c r="J336" s="169"/>
      <c r="K336" s="169"/>
      <c r="L336" s="169"/>
      <c r="M336" s="169"/>
      <c r="N336" s="169"/>
    </row>
    <row r="337" spans="1:14" s="187" customFormat="1" x14ac:dyDescent="0.2">
      <c r="A337" s="169"/>
      <c r="B337" s="184"/>
      <c r="C337" s="169"/>
      <c r="D337" s="169"/>
      <c r="E337" s="169"/>
      <c r="F337" s="169"/>
      <c r="G337" s="169"/>
      <c r="H337" s="169"/>
      <c r="I337" s="169"/>
      <c r="J337" s="169"/>
      <c r="K337" s="169"/>
      <c r="L337" s="169"/>
      <c r="M337" s="169"/>
      <c r="N337" s="169"/>
    </row>
    <row r="338" spans="1:14" s="187" customFormat="1" x14ac:dyDescent="0.2">
      <c r="A338" s="169"/>
      <c r="B338" s="184"/>
      <c r="C338" s="169"/>
      <c r="D338" s="169"/>
      <c r="E338" s="169"/>
      <c r="F338" s="169"/>
      <c r="G338" s="169"/>
      <c r="H338" s="169"/>
      <c r="I338" s="169"/>
      <c r="J338" s="169"/>
      <c r="K338" s="169"/>
      <c r="L338" s="169"/>
      <c r="M338" s="169"/>
      <c r="N338" s="169"/>
    </row>
    <row r="339" spans="1:14" s="187" customFormat="1" x14ac:dyDescent="0.2">
      <c r="A339" s="169"/>
      <c r="B339" s="184"/>
      <c r="C339" s="169"/>
      <c r="D339" s="169"/>
      <c r="E339" s="169"/>
      <c r="F339" s="169"/>
      <c r="G339" s="169"/>
      <c r="H339" s="169"/>
      <c r="I339" s="169"/>
      <c r="J339" s="169"/>
      <c r="K339" s="169"/>
      <c r="L339" s="169"/>
      <c r="M339" s="169"/>
      <c r="N339" s="169"/>
    </row>
    <row r="340" spans="1:14" s="187" customFormat="1" x14ac:dyDescent="0.2">
      <c r="A340" s="169"/>
      <c r="B340" s="184"/>
      <c r="C340" s="169"/>
      <c r="D340" s="169"/>
      <c r="E340" s="169"/>
      <c r="F340" s="169"/>
      <c r="G340" s="169"/>
      <c r="H340" s="169"/>
      <c r="I340" s="169"/>
      <c r="J340" s="169"/>
      <c r="K340" s="169"/>
      <c r="L340" s="169"/>
      <c r="M340" s="169"/>
      <c r="N340" s="169"/>
    </row>
    <row r="341" spans="1:14" s="187" customFormat="1" x14ac:dyDescent="0.2">
      <c r="A341" s="169"/>
      <c r="B341" s="184"/>
      <c r="C341" s="169"/>
      <c r="D341" s="169"/>
      <c r="E341" s="169"/>
      <c r="F341" s="169"/>
      <c r="G341" s="169"/>
      <c r="H341" s="169"/>
      <c r="I341" s="169"/>
      <c r="J341" s="169"/>
      <c r="K341" s="169"/>
      <c r="L341" s="169"/>
      <c r="M341" s="169"/>
      <c r="N341" s="169"/>
    </row>
    <row r="342" spans="1:14" s="187" customFormat="1" x14ac:dyDescent="0.2">
      <c r="A342" s="169"/>
      <c r="B342" s="184"/>
      <c r="C342" s="169"/>
      <c r="D342" s="169"/>
      <c r="E342" s="169"/>
      <c r="F342" s="169"/>
      <c r="G342" s="169"/>
      <c r="H342" s="169"/>
      <c r="I342" s="169"/>
      <c r="J342" s="169"/>
      <c r="K342" s="169"/>
      <c r="L342" s="169"/>
      <c r="M342" s="169"/>
      <c r="N342" s="169"/>
    </row>
    <row r="343" spans="1:14" s="187" customFormat="1" x14ac:dyDescent="0.2">
      <c r="A343" s="169"/>
      <c r="B343" s="184"/>
      <c r="C343" s="169"/>
      <c r="D343" s="169"/>
      <c r="E343" s="169"/>
      <c r="F343" s="169"/>
      <c r="G343" s="169"/>
      <c r="H343" s="169"/>
      <c r="I343" s="169"/>
      <c r="J343" s="169"/>
      <c r="K343" s="169"/>
      <c r="L343" s="169"/>
      <c r="M343" s="169"/>
      <c r="N343" s="169"/>
    </row>
    <row r="344" spans="1:14" s="187" customFormat="1" x14ac:dyDescent="0.2">
      <c r="A344" s="169"/>
      <c r="B344" s="184"/>
      <c r="C344" s="169"/>
      <c r="D344" s="169"/>
      <c r="E344" s="169"/>
      <c r="F344" s="169"/>
      <c r="G344" s="169"/>
      <c r="H344" s="169"/>
      <c r="I344" s="169"/>
      <c r="J344" s="169"/>
      <c r="K344" s="169"/>
      <c r="L344" s="169"/>
      <c r="M344" s="169"/>
      <c r="N344" s="169"/>
    </row>
    <row r="345" spans="1:14" s="187" customFormat="1" x14ac:dyDescent="0.2">
      <c r="A345" s="169"/>
      <c r="B345" s="184"/>
      <c r="C345" s="169"/>
      <c r="D345" s="169"/>
      <c r="E345" s="169"/>
      <c r="F345" s="169"/>
      <c r="G345" s="169"/>
      <c r="H345" s="169"/>
      <c r="I345" s="169"/>
      <c r="J345" s="169"/>
      <c r="K345" s="169"/>
      <c r="L345" s="169"/>
      <c r="M345" s="169"/>
      <c r="N345" s="169"/>
    </row>
    <row r="346" spans="1:14" s="187" customFormat="1" x14ac:dyDescent="0.2">
      <c r="A346" s="169"/>
      <c r="B346" s="184"/>
      <c r="C346" s="169"/>
      <c r="D346" s="169"/>
      <c r="E346" s="169"/>
      <c r="F346" s="169"/>
      <c r="G346" s="169"/>
      <c r="H346" s="169"/>
      <c r="I346" s="169"/>
      <c r="J346" s="169"/>
      <c r="K346" s="169"/>
      <c r="L346" s="169"/>
      <c r="M346" s="169"/>
      <c r="N346" s="169"/>
    </row>
    <row r="347" spans="1:14" s="187" customFormat="1" x14ac:dyDescent="0.2">
      <c r="A347" s="169"/>
      <c r="B347" s="184"/>
      <c r="C347" s="169"/>
      <c r="D347" s="169"/>
      <c r="E347" s="169"/>
      <c r="F347" s="169"/>
      <c r="G347" s="169"/>
      <c r="H347" s="169"/>
      <c r="I347" s="169"/>
      <c r="J347" s="169"/>
      <c r="K347" s="169"/>
      <c r="L347" s="169"/>
      <c r="M347" s="169"/>
      <c r="N347" s="169"/>
    </row>
    <row r="348" spans="1:14" s="187" customFormat="1" x14ac:dyDescent="0.2">
      <c r="A348" s="169"/>
      <c r="B348" s="184"/>
      <c r="C348" s="169"/>
      <c r="D348" s="169"/>
      <c r="E348" s="169"/>
      <c r="F348" s="169"/>
      <c r="G348" s="169"/>
      <c r="H348" s="169"/>
      <c r="I348" s="169"/>
      <c r="J348" s="169"/>
      <c r="K348" s="169"/>
      <c r="L348" s="169"/>
      <c r="M348" s="169"/>
      <c r="N348" s="169"/>
    </row>
    <row r="349" spans="1:14" s="187" customFormat="1" x14ac:dyDescent="0.2">
      <c r="A349" s="169"/>
      <c r="B349" s="184"/>
      <c r="C349" s="169"/>
      <c r="D349" s="169"/>
      <c r="E349" s="169"/>
      <c r="F349" s="169"/>
      <c r="G349" s="169"/>
      <c r="H349" s="169"/>
      <c r="I349" s="169"/>
      <c r="J349" s="169"/>
      <c r="K349" s="169"/>
      <c r="L349" s="169"/>
      <c r="M349" s="169"/>
      <c r="N349" s="169"/>
    </row>
    <row r="350" spans="1:14" s="187" customFormat="1" x14ac:dyDescent="0.2">
      <c r="A350" s="169"/>
      <c r="B350" s="184"/>
      <c r="C350" s="169"/>
      <c r="D350" s="169"/>
      <c r="E350" s="169"/>
      <c r="F350" s="169"/>
      <c r="G350" s="169"/>
      <c r="H350" s="169"/>
      <c r="I350" s="169"/>
      <c r="J350" s="169"/>
      <c r="K350" s="169"/>
      <c r="L350" s="169"/>
      <c r="M350" s="169"/>
      <c r="N350" s="169"/>
    </row>
    <row r="351" spans="1:14" s="187" customFormat="1" x14ac:dyDescent="0.2">
      <c r="A351" s="169"/>
      <c r="B351" s="184"/>
      <c r="C351" s="169"/>
      <c r="D351" s="169"/>
      <c r="E351" s="169"/>
      <c r="F351" s="169"/>
      <c r="G351" s="169"/>
      <c r="H351" s="169"/>
      <c r="I351" s="169"/>
      <c r="J351" s="169"/>
      <c r="K351" s="169"/>
      <c r="L351" s="169"/>
      <c r="M351" s="169"/>
      <c r="N351" s="169"/>
    </row>
    <row r="352" spans="1:14" s="187" customFormat="1" x14ac:dyDescent="0.2">
      <c r="A352" s="169"/>
      <c r="B352" s="184"/>
      <c r="C352" s="169"/>
      <c r="D352" s="169"/>
      <c r="E352" s="169"/>
      <c r="F352" s="169"/>
      <c r="G352" s="169"/>
      <c r="H352" s="169"/>
      <c r="I352" s="169"/>
      <c r="J352" s="169"/>
      <c r="K352" s="169"/>
      <c r="L352" s="169"/>
      <c r="M352" s="169"/>
      <c r="N352" s="169"/>
    </row>
    <row r="353" spans="1:14" s="187" customFormat="1" x14ac:dyDescent="0.2">
      <c r="A353" s="169"/>
      <c r="B353" s="184"/>
      <c r="C353" s="169"/>
      <c r="D353" s="169"/>
      <c r="E353" s="169"/>
      <c r="F353" s="169"/>
      <c r="G353" s="169"/>
      <c r="H353" s="169"/>
      <c r="I353" s="169"/>
      <c r="J353" s="169"/>
      <c r="K353" s="169"/>
      <c r="L353" s="169"/>
      <c r="M353" s="169"/>
      <c r="N353" s="169"/>
    </row>
    <row r="354" spans="1:14" s="187" customFormat="1" x14ac:dyDescent="0.2">
      <c r="A354" s="169"/>
      <c r="B354" s="184"/>
      <c r="C354" s="169"/>
      <c r="D354" s="169"/>
      <c r="E354" s="169"/>
      <c r="F354" s="169"/>
      <c r="G354" s="169"/>
      <c r="H354" s="169"/>
      <c r="I354" s="169"/>
      <c r="J354" s="169"/>
      <c r="K354" s="169"/>
      <c r="L354" s="169"/>
      <c r="M354" s="169"/>
      <c r="N354" s="169"/>
    </row>
    <row r="355" spans="1:14" s="187" customFormat="1" x14ac:dyDescent="0.2">
      <c r="A355" s="169"/>
      <c r="B355" s="184"/>
      <c r="C355" s="169"/>
      <c r="D355" s="169"/>
      <c r="E355" s="169"/>
      <c r="F355" s="169"/>
      <c r="G355" s="169"/>
      <c r="H355" s="169"/>
      <c r="I355" s="169"/>
      <c r="J355" s="169"/>
      <c r="K355" s="169"/>
      <c r="L355" s="169"/>
      <c r="M355" s="169"/>
      <c r="N355" s="169"/>
    </row>
    <row r="356" spans="1:14" s="187" customFormat="1" x14ac:dyDescent="0.2">
      <c r="A356" s="169"/>
      <c r="B356" s="184"/>
      <c r="C356" s="169"/>
      <c r="D356" s="169"/>
      <c r="E356" s="169"/>
      <c r="F356" s="169"/>
      <c r="G356" s="169"/>
      <c r="H356" s="169"/>
      <c r="I356" s="169"/>
      <c r="J356" s="169"/>
      <c r="K356" s="169"/>
      <c r="L356" s="169"/>
      <c r="M356" s="169"/>
      <c r="N356" s="169"/>
    </row>
    <row r="357" spans="1:14" s="187" customFormat="1" x14ac:dyDescent="0.2">
      <c r="A357" s="169"/>
      <c r="B357" s="184"/>
      <c r="C357" s="169"/>
      <c r="D357" s="169"/>
      <c r="E357" s="169"/>
      <c r="F357" s="169"/>
      <c r="G357" s="169"/>
      <c r="H357" s="169"/>
      <c r="I357" s="169"/>
      <c r="J357" s="169"/>
      <c r="K357" s="169"/>
      <c r="L357" s="169"/>
      <c r="M357" s="169"/>
      <c r="N357" s="169"/>
    </row>
    <row r="358" spans="1:14" s="187" customFormat="1" x14ac:dyDescent="0.2">
      <c r="A358" s="169"/>
      <c r="B358" s="184"/>
      <c r="C358" s="169"/>
      <c r="D358" s="169"/>
      <c r="E358" s="169"/>
      <c r="F358" s="169"/>
      <c r="G358" s="169"/>
      <c r="H358" s="169"/>
      <c r="I358" s="169"/>
      <c r="J358" s="169"/>
      <c r="K358" s="169"/>
      <c r="L358" s="169"/>
      <c r="M358" s="169"/>
      <c r="N358" s="169"/>
    </row>
    <row r="359" spans="1:14" s="187" customFormat="1" x14ac:dyDescent="0.2">
      <c r="A359" s="169"/>
      <c r="B359" s="184"/>
      <c r="C359" s="169"/>
      <c r="D359" s="169"/>
      <c r="E359" s="169"/>
      <c r="F359" s="169"/>
      <c r="G359" s="169"/>
      <c r="H359" s="169"/>
      <c r="I359" s="169"/>
      <c r="J359" s="169"/>
      <c r="K359" s="169"/>
      <c r="L359" s="169"/>
      <c r="M359" s="169"/>
      <c r="N359" s="169"/>
    </row>
    <row r="360" spans="1:14" s="187" customFormat="1" x14ac:dyDescent="0.2">
      <c r="A360" s="169"/>
      <c r="B360" s="184"/>
      <c r="C360" s="169"/>
      <c r="D360" s="169"/>
      <c r="E360" s="169"/>
      <c r="F360" s="169"/>
      <c r="G360" s="169"/>
      <c r="H360" s="169"/>
      <c r="I360" s="169"/>
      <c r="J360" s="169"/>
      <c r="K360" s="169"/>
      <c r="L360" s="169"/>
      <c r="M360" s="169"/>
      <c r="N360" s="169"/>
    </row>
    <row r="361" spans="1:14" s="187" customFormat="1" x14ac:dyDescent="0.2">
      <c r="A361" s="169"/>
      <c r="B361" s="184"/>
      <c r="C361" s="169"/>
      <c r="D361" s="169"/>
      <c r="E361" s="169"/>
      <c r="F361" s="169"/>
      <c r="G361" s="169"/>
      <c r="H361" s="169"/>
      <c r="I361" s="169"/>
      <c r="J361" s="169"/>
      <c r="K361" s="169"/>
      <c r="L361" s="169"/>
      <c r="M361" s="169"/>
      <c r="N361" s="169"/>
    </row>
    <row r="362" spans="1:14" s="187" customFormat="1" x14ac:dyDescent="0.2">
      <c r="A362" s="169"/>
      <c r="B362" s="184"/>
      <c r="C362" s="169"/>
      <c r="D362" s="169"/>
      <c r="E362" s="169"/>
      <c r="F362" s="169"/>
      <c r="G362" s="169"/>
      <c r="H362" s="169"/>
      <c r="I362" s="169"/>
      <c r="J362" s="169"/>
      <c r="K362" s="169"/>
      <c r="L362" s="169"/>
      <c r="M362" s="169"/>
      <c r="N362" s="169"/>
    </row>
    <row r="363" spans="1:14" s="187" customFormat="1" x14ac:dyDescent="0.2">
      <c r="A363" s="169"/>
      <c r="B363" s="184"/>
      <c r="C363" s="169"/>
      <c r="D363" s="169"/>
      <c r="E363" s="169"/>
      <c r="F363" s="169"/>
      <c r="G363" s="169"/>
      <c r="H363" s="169"/>
      <c r="I363" s="169"/>
      <c r="J363" s="169"/>
      <c r="K363" s="169"/>
      <c r="L363" s="169"/>
      <c r="M363" s="169"/>
      <c r="N363" s="169"/>
    </row>
    <row r="364" spans="1:14" s="187" customFormat="1" x14ac:dyDescent="0.2">
      <c r="A364" s="169"/>
      <c r="B364" s="184"/>
      <c r="C364" s="169"/>
      <c r="D364" s="169"/>
      <c r="E364" s="169"/>
      <c r="F364" s="169"/>
      <c r="G364" s="169"/>
      <c r="H364" s="169"/>
      <c r="I364" s="169"/>
      <c r="J364" s="169"/>
      <c r="K364" s="169"/>
      <c r="L364" s="169"/>
      <c r="M364" s="169"/>
      <c r="N364" s="169"/>
    </row>
    <row r="365" spans="1:14" s="187" customFormat="1" x14ac:dyDescent="0.2">
      <c r="A365" s="169"/>
      <c r="B365" s="184"/>
      <c r="C365" s="169"/>
      <c r="D365" s="169"/>
      <c r="E365" s="169"/>
      <c r="F365" s="169"/>
      <c r="G365" s="169"/>
      <c r="H365" s="169"/>
      <c r="I365" s="169"/>
      <c r="J365" s="169"/>
      <c r="K365" s="169"/>
      <c r="L365" s="169"/>
      <c r="M365" s="169"/>
      <c r="N365" s="169"/>
    </row>
    <row r="366" spans="1:14" s="187" customFormat="1" x14ac:dyDescent="0.2">
      <c r="A366" s="169"/>
      <c r="B366" s="184"/>
      <c r="C366" s="169"/>
      <c r="D366" s="169"/>
      <c r="E366" s="169"/>
      <c r="F366" s="169"/>
      <c r="G366" s="169"/>
      <c r="H366" s="169"/>
      <c r="I366" s="169"/>
      <c r="J366" s="169"/>
      <c r="K366" s="169"/>
      <c r="L366" s="169"/>
      <c r="M366" s="169"/>
      <c r="N366" s="169"/>
    </row>
    <row r="367" spans="1:14" s="187" customFormat="1" x14ac:dyDescent="0.2">
      <c r="A367" s="169"/>
      <c r="B367" s="184"/>
      <c r="C367" s="169"/>
      <c r="D367" s="169"/>
      <c r="E367" s="169"/>
      <c r="F367" s="169"/>
      <c r="G367" s="169"/>
      <c r="H367" s="169"/>
      <c r="I367" s="169"/>
      <c r="J367" s="169"/>
      <c r="K367" s="169"/>
      <c r="L367" s="169"/>
      <c r="M367" s="169"/>
      <c r="N367" s="169"/>
    </row>
    <row r="368" spans="1:14" s="187" customFormat="1" x14ac:dyDescent="0.2">
      <c r="A368" s="169"/>
      <c r="B368" s="184"/>
      <c r="C368" s="169"/>
      <c r="D368" s="169"/>
      <c r="E368" s="169"/>
      <c r="F368" s="169"/>
      <c r="G368" s="169"/>
      <c r="H368" s="169"/>
      <c r="I368" s="169"/>
      <c r="J368" s="169"/>
      <c r="K368" s="169"/>
      <c r="L368" s="169"/>
      <c r="M368" s="169"/>
      <c r="N368" s="169"/>
    </row>
    <row r="369" spans="1:14" s="187" customFormat="1" x14ac:dyDescent="0.2">
      <c r="A369" s="169"/>
      <c r="B369" s="184"/>
      <c r="C369" s="169"/>
      <c r="D369" s="169"/>
      <c r="E369" s="169"/>
      <c r="F369" s="169"/>
      <c r="G369" s="169"/>
      <c r="H369" s="169"/>
      <c r="I369" s="169"/>
      <c r="J369" s="169"/>
      <c r="K369" s="169"/>
      <c r="L369" s="169"/>
      <c r="M369" s="169"/>
      <c r="N369" s="169"/>
    </row>
    <row r="370" spans="1:14" s="187" customFormat="1" x14ac:dyDescent="0.2">
      <c r="A370" s="169"/>
      <c r="B370" s="184"/>
      <c r="C370" s="169"/>
      <c r="D370" s="169"/>
      <c r="E370" s="169"/>
      <c r="F370" s="169"/>
      <c r="G370" s="169"/>
      <c r="H370" s="169"/>
      <c r="I370" s="169"/>
      <c r="J370" s="169"/>
      <c r="K370" s="169"/>
      <c r="L370" s="169"/>
      <c r="M370" s="169"/>
      <c r="N370" s="169"/>
    </row>
    <row r="371" spans="1:14" s="187" customFormat="1" x14ac:dyDescent="0.2">
      <c r="A371" s="169"/>
      <c r="B371" s="184"/>
      <c r="C371" s="169"/>
      <c r="D371" s="169"/>
      <c r="E371" s="169"/>
      <c r="F371" s="169"/>
      <c r="G371" s="169"/>
      <c r="H371" s="169"/>
      <c r="I371" s="169"/>
      <c r="J371" s="169"/>
      <c r="K371" s="169"/>
      <c r="L371" s="169"/>
      <c r="M371" s="169"/>
      <c r="N371" s="169"/>
    </row>
    <row r="372" spans="1:14" s="187" customFormat="1" x14ac:dyDescent="0.2">
      <c r="A372" s="169"/>
      <c r="B372" s="184"/>
      <c r="C372" s="169"/>
      <c r="D372" s="169"/>
      <c r="E372" s="169"/>
      <c r="F372" s="169"/>
      <c r="G372" s="169"/>
      <c r="H372" s="169"/>
      <c r="I372" s="169"/>
      <c r="J372" s="169"/>
      <c r="K372" s="169"/>
      <c r="L372" s="169"/>
      <c r="M372" s="169"/>
      <c r="N372" s="169"/>
    </row>
    <row r="373" spans="1:14" s="187" customFormat="1" x14ac:dyDescent="0.2">
      <c r="A373" s="169"/>
      <c r="B373" s="184"/>
      <c r="C373" s="169"/>
      <c r="D373" s="169"/>
      <c r="E373" s="169"/>
      <c r="F373" s="169"/>
      <c r="G373" s="169"/>
      <c r="H373" s="169"/>
      <c r="I373" s="169"/>
      <c r="J373" s="169"/>
      <c r="K373" s="169"/>
      <c r="L373" s="169"/>
      <c r="M373" s="169"/>
      <c r="N373" s="169"/>
    </row>
    <row r="374" spans="1:14" s="187" customFormat="1" x14ac:dyDescent="0.2">
      <c r="A374" s="169"/>
      <c r="B374" s="184"/>
      <c r="C374" s="169"/>
      <c r="D374" s="169"/>
      <c r="E374" s="169"/>
      <c r="F374" s="169"/>
      <c r="G374" s="169"/>
      <c r="H374" s="169"/>
      <c r="I374" s="169"/>
      <c r="J374" s="169"/>
      <c r="K374" s="169"/>
      <c r="L374" s="169"/>
      <c r="M374" s="169"/>
      <c r="N374" s="169"/>
    </row>
    <row r="375" spans="1:14" s="187" customFormat="1" x14ac:dyDescent="0.2">
      <c r="A375" s="169"/>
      <c r="B375" s="184"/>
      <c r="C375" s="169"/>
      <c r="D375" s="169"/>
      <c r="E375" s="169"/>
      <c r="F375" s="169"/>
      <c r="G375" s="169"/>
      <c r="H375" s="169"/>
      <c r="I375" s="169"/>
      <c r="J375" s="169"/>
      <c r="K375" s="169"/>
      <c r="L375" s="169"/>
      <c r="M375" s="169"/>
      <c r="N375" s="169"/>
    </row>
    <row r="376" spans="1:14" s="187" customFormat="1" x14ac:dyDescent="0.2">
      <c r="A376" s="169"/>
      <c r="B376" s="184"/>
      <c r="C376" s="169"/>
      <c r="D376" s="169"/>
      <c r="E376" s="169"/>
      <c r="F376" s="169"/>
      <c r="G376" s="169"/>
      <c r="H376" s="169"/>
      <c r="I376" s="169"/>
      <c r="J376" s="169"/>
      <c r="K376" s="169"/>
      <c r="L376" s="169"/>
      <c r="M376" s="169"/>
      <c r="N376" s="169"/>
    </row>
    <row r="377" spans="1:14" s="187" customFormat="1" x14ac:dyDescent="0.2">
      <c r="A377" s="169"/>
      <c r="B377" s="184"/>
      <c r="C377" s="169"/>
      <c r="D377" s="169"/>
      <c r="E377" s="169"/>
      <c r="F377" s="169"/>
      <c r="G377" s="169"/>
      <c r="H377" s="169"/>
      <c r="I377" s="169"/>
      <c r="J377" s="169"/>
      <c r="K377" s="169"/>
      <c r="L377" s="169"/>
      <c r="M377" s="169"/>
      <c r="N377" s="169"/>
    </row>
    <row r="378" spans="1:14" s="187" customFormat="1" x14ac:dyDescent="0.2">
      <c r="A378" s="169"/>
      <c r="B378" s="184"/>
      <c r="C378" s="169"/>
      <c r="D378" s="169"/>
      <c r="E378" s="169"/>
      <c r="F378" s="169"/>
      <c r="G378" s="169"/>
      <c r="H378" s="169"/>
      <c r="I378" s="169"/>
      <c r="J378" s="169"/>
      <c r="K378" s="169"/>
      <c r="L378" s="169"/>
      <c r="M378" s="169"/>
      <c r="N378" s="169"/>
    </row>
    <row r="379" spans="1:14" s="187" customFormat="1" x14ac:dyDescent="0.2">
      <c r="A379" s="169"/>
      <c r="B379" s="184"/>
      <c r="C379" s="169"/>
      <c r="D379" s="169"/>
      <c r="E379" s="169"/>
      <c r="F379" s="169"/>
      <c r="G379" s="169"/>
      <c r="H379" s="169"/>
      <c r="I379" s="169"/>
      <c r="J379" s="169"/>
      <c r="K379" s="169"/>
      <c r="L379" s="169"/>
      <c r="M379" s="169"/>
      <c r="N379" s="169"/>
    </row>
    <row r="380" spans="1:14" s="187" customFormat="1" x14ac:dyDescent="0.2">
      <c r="A380" s="169"/>
      <c r="B380" s="184"/>
      <c r="C380" s="169"/>
      <c r="D380" s="169"/>
      <c r="E380" s="169"/>
      <c r="F380" s="169"/>
      <c r="G380" s="169"/>
      <c r="H380" s="169"/>
      <c r="I380" s="169"/>
      <c r="J380" s="169"/>
      <c r="K380" s="169"/>
      <c r="L380" s="169"/>
      <c r="M380" s="169"/>
      <c r="N380" s="169"/>
    </row>
    <row r="381" spans="1:14" s="187" customFormat="1" x14ac:dyDescent="0.2">
      <c r="A381" s="169"/>
      <c r="B381" s="184"/>
      <c r="C381" s="169"/>
      <c r="D381" s="169"/>
      <c r="E381" s="169"/>
      <c r="F381" s="169"/>
      <c r="G381" s="169"/>
      <c r="H381" s="169"/>
      <c r="I381" s="169"/>
      <c r="J381" s="169"/>
      <c r="K381" s="169"/>
      <c r="L381" s="169"/>
      <c r="M381" s="169"/>
      <c r="N381" s="169"/>
    </row>
    <row r="382" spans="1:14" s="187" customFormat="1" x14ac:dyDescent="0.2">
      <c r="A382" s="169"/>
      <c r="B382" s="184"/>
      <c r="C382" s="169"/>
      <c r="D382" s="169"/>
      <c r="E382" s="169"/>
      <c r="F382" s="169"/>
      <c r="G382" s="169"/>
      <c r="H382" s="169"/>
      <c r="I382" s="169"/>
      <c r="J382" s="169"/>
      <c r="K382" s="169"/>
      <c r="L382" s="169"/>
      <c r="M382" s="169"/>
      <c r="N382" s="169"/>
    </row>
    <row r="383" spans="1:14" s="187" customFormat="1" x14ac:dyDescent="0.2">
      <c r="A383" s="169"/>
      <c r="B383" s="184"/>
      <c r="C383" s="169"/>
      <c r="D383" s="169"/>
      <c r="E383" s="169"/>
      <c r="F383" s="169"/>
      <c r="G383" s="169"/>
      <c r="H383" s="169"/>
      <c r="I383" s="169"/>
      <c r="J383" s="169"/>
      <c r="K383" s="169"/>
      <c r="L383" s="169"/>
      <c r="M383" s="169"/>
      <c r="N383" s="169"/>
    </row>
    <row r="384" spans="1:14" s="187" customFormat="1" x14ac:dyDescent="0.2">
      <c r="A384" s="169"/>
      <c r="B384" s="184"/>
      <c r="C384" s="169"/>
      <c r="D384" s="169"/>
      <c r="E384" s="169"/>
      <c r="F384" s="169"/>
      <c r="G384" s="169"/>
      <c r="H384" s="169"/>
      <c r="I384" s="169"/>
      <c r="J384" s="169"/>
      <c r="K384" s="169"/>
      <c r="L384" s="169"/>
      <c r="M384" s="169"/>
      <c r="N384" s="169"/>
    </row>
    <row r="385" spans="1:14" s="187" customFormat="1" x14ac:dyDescent="0.2">
      <c r="A385" s="169"/>
      <c r="B385" s="184"/>
      <c r="C385" s="169"/>
      <c r="D385" s="169"/>
      <c r="E385" s="169"/>
      <c r="F385" s="169"/>
      <c r="G385" s="169"/>
      <c r="H385" s="169"/>
      <c r="I385" s="169"/>
      <c r="J385" s="169"/>
      <c r="K385" s="169"/>
      <c r="L385" s="169"/>
      <c r="M385" s="169"/>
      <c r="N385" s="169"/>
    </row>
    <row r="386" spans="1:14" s="187" customFormat="1" x14ac:dyDescent="0.2">
      <c r="A386" s="169"/>
      <c r="B386" s="184"/>
      <c r="C386" s="169"/>
      <c r="D386" s="169"/>
      <c r="E386" s="169"/>
      <c r="F386" s="169"/>
      <c r="G386" s="169"/>
      <c r="H386" s="169"/>
      <c r="I386" s="169"/>
      <c r="J386" s="169"/>
      <c r="K386" s="169"/>
      <c r="L386" s="169"/>
      <c r="M386" s="169"/>
      <c r="N386" s="169"/>
    </row>
    <row r="387" spans="1:14" s="187" customFormat="1" x14ac:dyDescent="0.2">
      <c r="A387" s="169"/>
      <c r="B387" s="184"/>
      <c r="C387" s="169"/>
      <c r="D387" s="169"/>
      <c r="E387" s="169"/>
      <c r="F387" s="169"/>
      <c r="G387" s="169"/>
      <c r="H387" s="169"/>
      <c r="I387" s="169"/>
      <c r="J387" s="169"/>
      <c r="K387" s="169"/>
      <c r="L387" s="169"/>
      <c r="M387" s="169"/>
      <c r="N387" s="169"/>
    </row>
    <row r="388" spans="1:14" s="187" customFormat="1" x14ac:dyDescent="0.2">
      <c r="A388" s="169"/>
      <c r="B388" s="184"/>
      <c r="C388" s="169"/>
      <c r="D388" s="169"/>
      <c r="E388" s="169"/>
      <c r="F388" s="169"/>
      <c r="G388" s="169"/>
      <c r="H388" s="169"/>
      <c r="I388" s="169"/>
      <c r="J388" s="169"/>
      <c r="K388" s="169"/>
      <c r="L388" s="169"/>
      <c r="M388" s="169"/>
      <c r="N388" s="169"/>
    </row>
    <row r="389" spans="1:14" s="187" customFormat="1" x14ac:dyDescent="0.2">
      <c r="A389" s="169"/>
      <c r="B389" s="184"/>
      <c r="C389" s="169"/>
      <c r="D389" s="169"/>
      <c r="E389" s="169"/>
      <c r="F389" s="169"/>
      <c r="G389" s="169"/>
      <c r="H389" s="169"/>
      <c r="I389" s="169"/>
      <c r="J389" s="169"/>
      <c r="K389" s="169"/>
      <c r="L389" s="169"/>
      <c r="M389" s="169"/>
      <c r="N389" s="169"/>
    </row>
    <row r="390" spans="1:14" s="187" customFormat="1" x14ac:dyDescent="0.2">
      <c r="A390" s="169"/>
      <c r="B390" s="184"/>
      <c r="C390" s="169"/>
      <c r="D390" s="169"/>
      <c r="E390" s="169"/>
      <c r="F390" s="169"/>
      <c r="G390" s="169"/>
      <c r="H390" s="169"/>
      <c r="I390" s="169"/>
      <c r="J390" s="169"/>
      <c r="K390" s="169"/>
      <c r="L390" s="169"/>
      <c r="M390" s="169"/>
      <c r="N390" s="169"/>
    </row>
    <row r="391" spans="1:14" s="187" customFormat="1" x14ac:dyDescent="0.2">
      <c r="A391" s="169"/>
      <c r="B391" s="184"/>
      <c r="C391" s="169"/>
      <c r="D391" s="169"/>
      <c r="E391" s="169"/>
      <c r="F391" s="169"/>
      <c r="G391" s="169"/>
      <c r="H391" s="169"/>
      <c r="I391" s="169"/>
      <c r="J391" s="169"/>
      <c r="K391" s="169"/>
      <c r="L391" s="169"/>
      <c r="M391" s="169"/>
      <c r="N391" s="169"/>
    </row>
    <row r="392" spans="1:14" s="187" customFormat="1" x14ac:dyDescent="0.2">
      <c r="A392" s="169"/>
      <c r="B392" s="184"/>
      <c r="C392" s="169"/>
      <c r="D392" s="169"/>
      <c r="E392" s="169"/>
      <c r="F392" s="169"/>
      <c r="G392" s="169"/>
      <c r="H392" s="169"/>
      <c r="I392" s="169"/>
      <c r="J392" s="169"/>
      <c r="K392" s="169"/>
      <c r="L392" s="169"/>
      <c r="M392" s="169"/>
      <c r="N392" s="169"/>
    </row>
    <row r="393" spans="1:14" s="187" customFormat="1" x14ac:dyDescent="0.2">
      <c r="A393" s="169"/>
      <c r="B393" s="184"/>
      <c r="C393" s="169"/>
      <c r="D393" s="169"/>
      <c r="E393" s="169"/>
      <c r="F393" s="169"/>
      <c r="G393" s="169"/>
      <c r="H393" s="169"/>
      <c r="I393" s="169"/>
      <c r="J393" s="169"/>
      <c r="K393" s="169"/>
      <c r="L393" s="169"/>
      <c r="M393" s="169"/>
      <c r="N393" s="169"/>
    </row>
    <row r="394" spans="1:14" s="187" customFormat="1" x14ac:dyDescent="0.2">
      <c r="A394" s="169"/>
      <c r="B394" s="184"/>
      <c r="C394" s="169"/>
      <c r="D394" s="169"/>
      <c r="E394" s="169"/>
      <c r="F394" s="169"/>
      <c r="G394" s="169"/>
      <c r="H394" s="169"/>
      <c r="I394" s="169"/>
      <c r="J394" s="169"/>
      <c r="K394" s="169"/>
      <c r="L394" s="169"/>
      <c r="M394" s="169"/>
      <c r="N394" s="169"/>
    </row>
    <row r="395" spans="1:14" s="187" customFormat="1" x14ac:dyDescent="0.2">
      <c r="A395" s="169"/>
      <c r="B395" s="184"/>
      <c r="C395" s="169"/>
      <c r="D395" s="169"/>
      <c r="E395" s="169"/>
      <c r="F395" s="169"/>
      <c r="G395" s="169"/>
      <c r="H395" s="169"/>
      <c r="I395" s="169"/>
      <c r="J395" s="169"/>
      <c r="K395" s="169"/>
      <c r="L395" s="169"/>
      <c r="M395" s="169"/>
      <c r="N395" s="169"/>
    </row>
    <row r="396" spans="1:14" s="187" customFormat="1" x14ac:dyDescent="0.2">
      <c r="A396" s="169"/>
      <c r="B396" s="184"/>
      <c r="C396" s="169"/>
      <c r="D396" s="169"/>
      <c r="E396" s="169"/>
      <c r="F396" s="169"/>
      <c r="G396" s="169"/>
      <c r="H396" s="169"/>
      <c r="I396" s="169"/>
      <c r="J396" s="169"/>
      <c r="K396" s="169"/>
      <c r="L396" s="169"/>
      <c r="M396" s="169"/>
      <c r="N396" s="169"/>
    </row>
    <row r="397" spans="1:14" s="187" customFormat="1" x14ac:dyDescent="0.2">
      <c r="A397" s="169"/>
      <c r="B397" s="184"/>
      <c r="C397" s="169"/>
      <c r="D397" s="169"/>
      <c r="E397" s="169"/>
      <c r="F397" s="169"/>
      <c r="G397" s="169"/>
      <c r="H397" s="169"/>
      <c r="I397" s="169"/>
      <c r="J397" s="169"/>
      <c r="K397" s="169"/>
      <c r="L397" s="169"/>
      <c r="M397" s="169"/>
      <c r="N397" s="169"/>
    </row>
    <row r="398" spans="1:14" s="187" customFormat="1" x14ac:dyDescent="0.2">
      <c r="A398" s="169"/>
      <c r="B398" s="184"/>
      <c r="C398" s="169"/>
      <c r="D398" s="169"/>
      <c r="E398" s="169"/>
      <c r="F398" s="169"/>
      <c r="G398" s="169"/>
      <c r="H398" s="169"/>
      <c r="I398" s="169"/>
      <c r="J398" s="169"/>
      <c r="K398" s="169"/>
      <c r="L398" s="169"/>
      <c r="M398" s="169"/>
      <c r="N398" s="169"/>
    </row>
    <row r="399" spans="1:14" s="187" customFormat="1" x14ac:dyDescent="0.2">
      <c r="A399" s="169"/>
      <c r="B399" s="184"/>
      <c r="C399" s="169"/>
      <c r="D399" s="169"/>
      <c r="E399" s="169"/>
      <c r="F399" s="169"/>
      <c r="G399" s="169"/>
      <c r="H399" s="169"/>
      <c r="I399" s="169"/>
      <c r="J399" s="169"/>
      <c r="K399" s="169"/>
      <c r="L399" s="169"/>
      <c r="M399" s="169"/>
      <c r="N399" s="169"/>
    </row>
    <row r="400" spans="1:14" s="187" customFormat="1" x14ac:dyDescent="0.2">
      <c r="A400" s="169"/>
      <c r="B400" s="184"/>
      <c r="C400" s="169"/>
      <c r="D400" s="169"/>
      <c r="E400" s="169"/>
      <c r="F400" s="169"/>
      <c r="G400" s="169"/>
      <c r="H400" s="169"/>
      <c r="I400" s="169"/>
      <c r="J400" s="169"/>
      <c r="K400" s="169"/>
      <c r="L400" s="169"/>
      <c r="M400" s="169"/>
      <c r="N400" s="169"/>
    </row>
    <row r="401" spans="1:14" s="187" customFormat="1" x14ac:dyDescent="0.2">
      <c r="A401" s="169"/>
      <c r="B401" s="184"/>
      <c r="C401" s="169"/>
      <c r="D401" s="169"/>
      <c r="E401" s="169"/>
      <c r="F401" s="169"/>
      <c r="G401" s="169"/>
      <c r="H401" s="169"/>
      <c r="I401" s="169"/>
      <c r="J401" s="169"/>
      <c r="K401" s="169"/>
      <c r="L401" s="169"/>
      <c r="M401" s="169"/>
      <c r="N401" s="169"/>
    </row>
    <row r="402" spans="1:14" s="187" customFormat="1" x14ac:dyDescent="0.2">
      <c r="A402" s="169"/>
      <c r="B402" s="184"/>
      <c r="C402" s="169"/>
      <c r="D402" s="169"/>
      <c r="E402" s="169"/>
      <c r="F402" s="169"/>
      <c r="G402" s="169"/>
      <c r="H402" s="169"/>
      <c r="I402" s="169"/>
      <c r="J402" s="169"/>
      <c r="K402" s="169"/>
      <c r="L402" s="169"/>
      <c r="M402" s="169"/>
      <c r="N402" s="169"/>
    </row>
    <row r="403" spans="1:14" s="187" customFormat="1" x14ac:dyDescent="0.2">
      <c r="A403" s="169"/>
      <c r="B403" s="184"/>
      <c r="C403" s="169"/>
      <c r="D403" s="169"/>
      <c r="E403" s="169"/>
      <c r="F403" s="169"/>
      <c r="G403" s="169"/>
      <c r="H403" s="169"/>
      <c r="I403" s="169"/>
      <c r="J403" s="169"/>
      <c r="K403" s="169"/>
      <c r="L403" s="169"/>
      <c r="M403" s="169"/>
      <c r="N403" s="169"/>
    </row>
    <row r="404" spans="1:14" s="187" customFormat="1" x14ac:dyDescent="0.2">
      <c r="A404" s="169"/>
      <c r="B404" s="184"/>
      <c r="C404" s="169"/>
      <c r="D404" s="169"/>
      <c r="E404" s="169"/>
      <c r="F404" s="169"/>
      <c r="G404" s="169"/>
      <c r="H404" s="169"/>
      <c r="I404" s="169"/>
      <c r="J404" s="169"/>
      <c r="K404" s="169"/>
      <c r="L404" s="169"/>
      <c r="M404" s="169"/>
      <c r="N404" s="169"/>
    </row>
    <row r="405" spans="1:14" s="187" customFormat="1" x14ac:dyDescent="0.2">
      <c r="A405" s="169"/>
      <c r="B405" s="184"/>
      <c r="C405" s="169"/>
      <c r="D405" s="169"/>
      <c r="E405" s="169"/>
      <c r="F405" s="169"/>
      <c r="G405" s="169"/>
      <c r="H405" s="169"/>
      <c r="I405" s="169"/>
      <c r="J405" s="169"/>
      <c r="K405" s="169"/>
      <c r="L405" s="169"/>
      <c r="M405" s="169"/>
      <c r="N405" s="169"/>
    </row>
    <row r="406" spans="1:14" s="187" customFormat="1" x14ac:dyDescent="0.2">
      <c r="A406" s="169"/>
      <c r="B406" s="184"/>
      <c r="C406" s="169"/>
      <c r="D406" s="169"/>
      <c r="E406" s="169"/>
      <c r="F406" s="169"/>
      <c r="G406" s="169"/>
      <c r="H406" s="169"/>
      <c r="I406" s="169"/>
      <c r="J406" s="169"/>
      <c r="K406" s="169"/>
      <c r="L406" s="169"/>
      <c r="M406" s="169"/>
      <c r="N406" s="169"/>
    </row>
    <row r="407" spans="1:14" s="187" customFormat="1" x14ac:dyDescent="0.2">
      <c r="A407" s="169"/>
      <c r="B407" s="184"/>
      <c r="C407" s="169"/>
      <c r="D407" s="169"/>
      <c r="E407" s="169"/>
      <c r="F407" s="169"/>
      <c r="G407" s="169"/>
      <c r="H407" s="169"/>
      <c r="I407" s="169"/>
      <c r="J407" s="169"/>
      <c r="K407" s="169"/>
      <c r="L407" s="169"/>
      <c r="M407" s="169"/>
      <c r="N407" s="169"/>
    </row>
    <row r="408" spans="1:14" s="187" customFormat="1" x14ac:dyDescent="0.2">
      <c r="A408" s="169"/>
      <c r="B408" s="184"/>
      <c r="C408" s="169"/>
      <c r="D408" s="169"/>
      <c r="E408" s="169"/>
      <c r="F408" s="169"/>
      <c r="G408" s="169"/>
      <c r="H408" s="169"/>
      <c r="I408" s="169"/>
      <c r="J408" s="169"/>
      <c r="K408" s="169"/>
      <c r="L408" s="169"/>
      <c r="M408" s="169"/>
      <c r="N408" s="169"/>
    </row>
    <row r="409" spans="1:14" s="187" customFormat="1" x14ac:dyDescent="0.2">
      <c r="A409" s="169"/>
      <c r="B409" s="184"/>
      <c r="C409" s="169"/>
      <c r="D409" s="169"/>
      <c r="E409" s="169"/>
      <c r="F409" s="169"/>
      <c r="G409" s="169"/>
      <c r="H409" s="169"/>
      <c r="I409" s="169"/>
      <c r="J409" s="169"/>
      <c r="K409" s="169"/>
      <c r="L409" s="169"/>
      <c r="M409" s="169"/>
      <c r="N409" s="169"/>
    </row>
    <row r="410" spans="1:14" s="187" customFormat="1" x14ac:dyDescent="0.2">
      <c r="A410" s="169"/>
      <c r="B410" s="184"/>
      <c r="C410" s="169"/>
      <c r="D410" s="169"/>
      <c r="E410" s="169"/>
      <c r="F410" s="169"/>
      <c r="G410" s="169"/>
      <c r="H410" s="169"/>
      <c r="I410" s="169"/>
      <c r="J410" s="169"/>
      <c r="K410" s="169"/>
      <c r="L410" s="169"/>
      <c r="M410" s="169"/>
      <c r="N410" s="169"/>
    </row>
    <row r="411" spans="1:14" s="187" customFormat="1" x14ac:dyDescent="0.2">
      <c r="A411" s="169"/>
      <c r="B411" s="184"/>
      <c r="C411" s="169"/>
      <c r="D411" s="169"/>
      <c r="E411" s="169"/>
      <c r="F411" s="169"/>
      <c r="G411" s="169"/>
      <c r="H411" s="169"/>
      <c r="I411" s="169"/>
      <c r="J411" s="169"/>
      <c r="K411" s="169"/>
      <c r="L411" s="169"/>
      <c r="M411" s="169"/>
      <c r="N411" s="169"/>
    </row>
    <row r="412" spans="1:14" s="187" customFormat="1" x14ac:dyDescent="0.2">
      <c r="A412" s="169"/>
      <c r="B412" s="184"/>
      <c r="C412" s="169"/>
      <c r="D412" s="169"/>
      <c r="E412" s="169"/>
      <c r="F412" s="169"/>
      <c r="G412" s="169"/>
      <c r="H412" s="169"/>
      <c r="I412" s="169"/>
      <c r="J412" s="169"/>
      <c r="K412" s="169"/>
      <c r="L412" s="169"/>
      <c r="M412" s="169"/>
      <c r="N412" s="169"/>
    </row>
    <row r="413" spans="1:14" s="187" customFormat="1" x14ac:dyDescent="0.2">
      <c r="A413" s="169"/>
      <c r="B413" s="184"/>
      <c r="C413" s="169"/>
      <c r="D413" s="169"/>
      <c r="E413" s="169"/>
      <c r="F413" s="169"/>
      <c r="G413" s="169"/>
      <c r="H413" s="169"/>
      <c r="I413" s="169"/>
      <c r="J413" s="169"/>
      <c r="K413" s="169"/>
      <c r="L413" s="169"/>
      <c r="M413" s="169"/>
      <c r="N413" s="169"/>
    </row>
    <row r="414" spans="1:14" s="187" customFormat="1" x14ac:dyDescent="0.2">
      <c r="A414" s="169"/>
      <c r="B414" s="184"/>
      <c r="C414" s="169"/>
      <c r="D414" s="169"/>
      <c r="E414" s="169"/>
      <c r="F414" s="169"/>
      <c r="G414" s="169"/>
      <c r="H414" s="169"/>
      <c r="I414" s="169"/>
      <c r="J414" s="169"/>
      <c r="K414" s="169"/>
      <c r="L414" s="169"/>
      <c r="M414" s="169"/>
      <c r="N414" s="169"/>
    </row>
    <row r="415" spans="1:14" s="187" customFormat="1" x14ac:dyDescent="0.2">
      <c r="A415" s="169"/>
      <c r="B415" s="184"/>
      <c r="C415" s="169"/>
      <c r="D415" s="169"/>
      <c r="E415" s="169"/>
      <c r="F415" s="169"/>
      <c r="G415" s="169"/>
      <c r="H415" s="169"/>
      <c r="I415" s="169"/>
      <c r="J415" s="169"/>
      <c r="K415" s="169"/>
      <c r="L415" s="169"/>
      <c r="M415" s="169"/>
      <c r="N415" s="169"/>
    </row>
    <row r="416" spans="1:14" s="187" customFormat="1" x14ac:dyDescent="0.2">
      <c r="A416" s="169"/>
      <c r="B416" s="184"/>
      <c r="C416" s="169"/>
      <c r="D416" s="169"/>
      <c r="E416" s="169"/>
      <c r="F416" s="169"/>
      <c r="G416" s="169"/>
      <c r="H416" s="169"/>
      <c r="I416" s="169"/>
      <c r="J416" s="169"/>
      <c r="K416" s="169"/>
      <c r="L416" s="169"/>
      <c r="M416" s="169"/>
      <c r="N416" s="169"/>
    </row>
    <row r="417" spans="1:14" s="187" customFormat="1" x14ac:dyDescent="0.2">
      <c r="A417" s="169"/>
      <c r="B417" s="184"/>
      <c r="C417" s="169"/>
      <c r="D417" s="169"/>
      <c r="E417" s="169"/>
      <c r="F417" s="169"/>
      <c r="G417" s="169"/>
      <c r="H417" s="169"/>
      <c r="I417" s="169"/>
      <c r="J417" s="169"/>
      <c r="K417" s="169"/>
      <c r="L417" s="169"/>
      <c r="M417" s="169"/>
      <c r="N417" s="169"/>
    </row>
    <row r="418" spans="1:14" s="187" customFormat="1" x14ac:dyDescent="0.2">
      <c r="A418" s="169"/>
      <c r="B418" s="184"/>
      <c r="C418" s="169"/>
      <c r="D418" s="169"/>
      <c r="E418" s="169"/>
      <c r="F418" s="169"/>
      <c r="G418" s="169"/>
      <c r="H418" s="169"/>
      <c r="I418" s="169"/>
      <c r="J418" s="169"/>
      <c r="K418" s="169"/>
      <c r="L418" s="169"/>
      <c r="M418" s="169"/>
      <c r="N418" s="169"/>
    </row>
    <row r="419" spans="1:14" s="187" customFormat="1" x14ac:dyDescent="0.2">
      <c r="A419" s="169"/>
      <c r="B419" s="184"/>
      <c r="C419" s="169"/>
      <c r="D419" s="169"/>
      <c r="E419" s="169"/>
      <c r="F419" s="169"/>
      <c r="G419" s="169"/>
      <c r="H419" s="169"/>
      <c r="I419" s="169"/>
      <c r="J419" s="169"/>
      <c r="K419" s="169"/>
      <c r="L419" s="169"/>
      <c r="M419" s="169"/>
      <c r="N419" s="169"/>
    </row>
    <row r="420" spans="1:14" s="187" customFormat="1" x14ac:dyDescent="0.2">
      <c r="A420" s="169"/>
      <c r="B420" s="184"/>
      <c r="C420" s="169"/>
      <c r="D420" s="169"/>
      <c r="E420" s="169"/>
      <c r="F420" s="169"/>
      <c r="G420" s="169"/>
      <c r="H420" s="169"/>
      <c r="I420" s="169"/>
      <c r="J420" s="169"/>
      <c r="K420" s="169"/>
      <c r="L420" s="169"/>
      <c r="M420" s="169"/>
      <c r="N420" s="169"/>
    </row>
    <row r="421" spans="1:14" s="187" customFormat="1" x14ac:dyDescent="0.2">
      <c r="A421" s="169"/>
      <c r="B421" s="184"/>
      <c r="C421" s="169"/>
      <c r="D421" s="169"/>
      <c r="E421" s="169"/>
      <c r="F421" s="169"/>
      <c r="G421" s="169"/>
      <c r="H421" s="169"/>
      <c r="I421" s="169"/>
      <c r="J421" s="169"/>
      <c r="K421" s="169"/>
      <c r="L421" s="169"/>
      <c r="M421" s="169"/>
      <c r="N421" s="169"/>
    </row>
    <row r="422" spans="1:14" s="187" customFormat="1" x14ac:dyDescent="0.2">
      <c r="A422" s="169"/>
      <c r="B422" s="184"/>
      <c r="C422" s="169"/>
      <c r="D422" s="169"/>
      <c r="E422" s="169"/>
      <c r="F422" s="169"/>
      <c r="G422" s="169"/>
      <c r="H422" s="169"/>
      <c r="I422" s="169"/>
      <c r="J422" s="169"/>
      <c r="K422" s="169"/>
      <c r="L422" s="169"/>
      <c r="M422" s="169"/>
      <c r="N422" s="169"/>
    </row>
    <row r="423" spans="1:14" s="187" customFormat="1" x14ac:dyDescent="0.2">
      <c r="A423" s="169"/>
      <c r="B423" s="184"/>
      <c r="C423" s="169"/>
      <c r="D423" s="169"/>
      <c r="E423" s="169"/>
      <c r="F423" s="169"/>
      <c r="G423" s="169"/>
      <c r="H423" s="169"/>
      <c r="I423" s="169"/>
      <c r="J423" s="169"/>
      <c r="K423" s="169"/>
      <c r="L423" s="169"/>
      <c r="M423" s="169"/>
      <c r="N423" s="169"/>
    </row>
    <row r="424" spans="1:14" s="187" customFormat="1" x14ac:dyDescent="0.2">
      <c r="A424" s="169"/>
      <c r="B424" s="184"/>
      <c r="C424" s="169"/>
      <c r="D424" s="169"/>
      <c r="E424" s="169"/>
      <c r="F424" s="169"/>
      <c r="G424" s="169"/>
      <c r="H424" s="169"/>
      <c r="I424" s="169"/>
      <c r="J424" s="169"/>
      <c r="K424" s="169"/>
      <c r="L424" s="169"/>
      <c r="M424" s="169"/>
      <c r="N424" s="169"/>
    </row>
    <row r="425" spans="1:14" s="187" customFormat="1" x14ac:dyDescent="0.2">
      <c r="A425" s="169"/>
      <c r="B425" s="184"/>
      <c r="C425" s="169"/>
      <c r="D425" s="169"/>
      <c r="E425" s="169"/>
      <c r="F425" s="169"/>
      <c r="G425" s="169"/>
      <c r="H425" s="169"/>
      <c r="I425" s="169"/>
      <c r="J425" s="169"/>
      <c r="K425" s="169"/>
      <c r="L425" s="169"/>
      <c r="M425" s="169"/>
      <c r="N425" s="169"/>
    </row>
    <row r="426" spans="1:14" s="187" customFormat="1" x14ac:dyDescent="0.2">
      <c r="A426" s="169"/>
      <c r="B426" s="184"/>
      <c r="C426" s="169"/>
      <c r="D426" s="169"/>
      <c r="E426" s="169"/>
      <c r="F426" s="169"/>
      <c r="G426" s="169"/>
      <c r="H426" s="169"/>
      <c r="I426" s="169"/>
      <c r="J426" s="169"/>
      <c r="K426" s="169"/>
      <c r="L426" s="169"/>
      <c r="M426" s="169"/>
      <c r="N426" s="169"/>
    </row>
    <row r="427" spans="1:14" s="187" customFormat="1" x14ac:dyDescent="0.2">
      <c r="A427" s="169"/>
      <c r="B427" s="184"/>
      <c r="C427" s="169"/>
      <c r="D427" s="169"/>
      <c r="E427" s="169"/>
      <c r="F427" s="169"/>
      <c r="G427" s="169"/>
      <c r="H427" s="169"/>
      <c r="I427" s="169"/>
      <c r="J427" s="169"/>
      <c r="K427" s="169"/>
      <c r="L427" s="169"/>
      <c r="M427" s="169"/>
      <c r="N427" s="169"/>
    </row>
    <row r="428" spans="1:14" s="187" customFormat="1" x14ac:dyDescent="0.2">
      <c r="A428" s="169"/>
      <c r="B428" s="184"/>
      <c r="C428" s="169"/>
      <c r="D428" s="169"/>
      <c r="E428" s="169"/>
      <c r="F428" s="169"/>
      <c r="G428" s="169"/>
      <c r="H428" s="169"/>
      <c r="I428" s="169"/>
      <c r="J428" s="169"/>
      <c r="K428" s="169"/>
      <c r="L428" s="169"/>
      <c r="M428" s="169"/>
      <c r="N428" s="169"/>
    </row>
    <row r="429" spans="1:14" s="187" customFormat="1" x14ac:dyDescent="0.2">
      <c r="A429" s="169"/>
      <c r="B429" s="184"/>
      <c r="C429" s="169"/>
      <c r="D429" s="169"/>
      <c r="E429" s="169"/>
      <c r="F429" s="169"/>
      <c r="G429" s="169"/>
      <c r="H429" s="169"/>
      <c r="I429" s="169"/>
      <c r="J429" s="169"/>
      <c r="K429" s="169"/>
      <c r="L429" s="169"/>
      <c r="M429" s="169"/>
      <c r="N429" s="169"/>
    </row>
    <row r="430" spans="1:14" s="187" customFormat="1" x14ac:dyDescent="0.2">
      <c r="A430" s="169"/>
      <c r="B430" s="184"/>
      <c r="C430" s="169"/>
      <c r="D430" s="169"/>
      <c r="E430" s="169"/>
      <c r="F430" s="169"/>
      <c r="G430" s="169"/>
      <c r="H430" s="169"/>
      <c r="I430" s="169"/>
      <c r="J430" s="169"/>
      <c r="K430" s="169"/>
      <c r="L430" s="169"/>
      <c r="M430" s="169"/>
      <c r="N430" s="169"/>
    </row>
    <row r="431" spans="1:14" s="187" customFormat="1" x14ac:dyDescent="0.2">
      <c r="A431" s="169"/>
      <c r="B431" s="184"/>
      <c r="C431" s="169"/>
      <c r="D431" s="169"/>
      <c r="E431" s="169"/>
      <c r="F431" s="169"/>
      <c r="G431" s="169"/>
      <c r="H431" s="169"/>
      <c r="I431" s="169"/>
      <c r="J431" s="169"/>
      <c r="K431" s="169"/>
      <c r="L431" s="169"/>
      <c r="M431" s="169"/>
      <c r="N431" s="169"/>
    </row>
    <row r="432" spans="1:14" s="187" customFormat="1" x14ac:dyDescent="0.2">
      <c r="A432" s="169"/>
      <c r="B432" s="184"/>
      <c r="C432" s="169"/>
      <c r="D432" s="169"/>
      <c r="E432" s="169"/>
      <c r="F432" s="169"/>
      <c r="G432" s="169"/>
      <c r="H432" s="169"/>
      <c r="I432" s="169"/>
      <c r="J432" s="169"/>
      <c r="K432" s="169"/>
      <c r="L432" s="169"/>
      <c r="M432" s="169"/>
      <c r="N432" s="169"/>
    </row>
    <row r="433" spans="1:14" s="187" customFormat="1" x14ac:dyDescent="0.2">
      <c r="A433" s="169"/>
      <c r="B433" s="184"/>
      <c r="C433" s="169"/>
      <c r="D433" s="169"/>
      <c r="E433" s="169"/>
      <c r="F433" s="169"/>
      <c r="G433" s="169"/>
      <c r="H433" s="169"/>
      <c r="I433" s="169"/>
      <c r="J433" s="169"/>
      <c r="K433" s="169"/>
      <c r="L433" s="169"/>
      <c r="M433" s="169"/>
      <c r="N433" s="169"/>
    </row>
    <row r="434" spans="1:14" s="187" customFormat="1" x14ac:dyDescent="0.2">
      <c r="A434" s="169"/>
      <c r="B434" s="184"/>
      <c r="C434" s="169"/>
      <c r="D434" s="169"/>
      <c r="E434" s="169"/>
      <c r="F434" s="169"/>
      <c r="G434" s="169"/>
      <c r="H434" s="169"/>
      <c r="I434" s="169"/>
      <c r="J434" s="169"/>
      <c r="K434" s="169"/>
      <c r="L434" s="169"/>
      <c r="M434" s="169"/>
      <c r="N434" s="169"/>
    </row>
    <row r="435" spans="1:14" s="187" customFormat="1" x14ac:dyDescent="0.2">
      <c r="A435" s="169"/>
      <c r="B435" s="184"/>
      <c r="C435" s="169"/>
      <c r="D435" s="169"/>
      <c r="E435" s="169"/>
      <c r="F435" s="169"/>
      <c r="G435" s="169"/>
      <c r="H435" s="169"/>
      <c r="I435" s="169"/>
      <c r="J435" s="169"/>
      <c r="K435" s="169"/>
      <c r="L435" s="169"/>
      <c r="M435" s="169"/>
      <c r="N435" s="169"/>
    </row>
    <row r="436" spans="1:14" s="187" customFormat="1" x14ac:dyDescent="0.2">
      <c r="A436" s="169"/>
      <c r="B436" s="184"/>
      <c r="C436" s="169"/>
      <c r="D436" s="169"/>
      <c r="E436" s="169"/>
      <c r="F436" s="169"/>
      <c r="G436" s="169"/>
      <c r="H436" s="169"/>
      <c r="I436" s="169"/>
      <c r="J436" s="169"/>
      <c r="K436" s="169"/>
      <c r="L436" s="169"/>
      <c r="M436" s="169"/>
      <c r="N436" s="169"/>
    </row>
    <row r="437" spans="1:14" s="187" customFormat="1" x14ac:dyDescent="0.2">
      <c r="A437" s="169"/>
      <c r="B437" s="184"/>
      <c r="C437" s="169"/>
      <c r="D437" s="169"/>
      <c r="E437" s="169"/>
      <c r="F437" s="169"/>
      <c r="G437" s="169"/>
      <c r="H437" s="169"/>
      <c r="I437" s="169"/>
      <c r="J437" s="169"/>
      <c r="K437" s="169"/>
      <c r="L437" s="169"/>
      <c r="M437" s="169"/>
      <c r="N437" s="169"/>
    </row>
    <row r="438" spans="1:14" s="187" customFormat="1" x14ac:dyDescent="0.2">
      <c r="A438" s="169"/>
      <c r="B438" s="184"/>
      <c r="C438" s="169"/>
      <c r="D438" s="169"/>
      <c r="E438" s="169"/>
      <c r="F438" s="169"/>
      <c r="G438" s="169"/>
      <c r="H438" s="169"/>
      <c r="I438" s="169"/>
      <c r="J438" s="169"/>
      <c r="K438" s="169"/>
      <c r="L438" s="169"/>
      <c r="M438" s="169"/>
      <c r="N438" s="169"/>
    </row>
    <row r="439" spans="1:14" s="187" customFormat="1" x14ac:dyDescent="0.2">
      <c r="A439" s="169"/>
      <c r="B439" s="184"/>
      <c r="C439" s="169"/>
      <c r="D439" s="169"/>
      <c r="E439" s="169"/>
      <c r="F439" s="169"/>
      <c r="G439" s="169"/>
      <c r="H439" s="169"/>
      <c r="I439" s="169"/>
      <c r="J439" s="169"/>
      <c r="K439" s="169"/>
      <c r="L439" s="169"/>
      <c r="M439" s="169"/>
      <c r="N439" s="169"/>
    </row>
    <row r="440" spans="1:14" s="187" customFormat="1" x14ac:dyDescent="0.2">
      <c r="A440" s="169"/>
      <c r="B440" s="184"/>
      <c r="C440" s="169"/>
      <c r="D440" s="169"/>
      <c r="E440" s="169"/>
      <c r="F440" s="169"/>
      <c r="G440" s="169"/>
      <c r="H440" s="169"/>
      <c r="I440" s="169"/>
      <c r="J440" s="169"/>
      <c r="K440" s="169"/>
      <c r="L440" s="169"/>
      <c r="M440" s="169"/>
      <c r="N440" s="169"/>
    </row>
    <row r="441" spans="1:14" s="187" customFormat="1" x14ac:dyDescent="0.2">
      <c r="A441" s="169"/>
      <c r="B441" s="184"/>
      <c r="C441" s="169"/>
      <c r="D441" s="169"/>
      <c r="E441" s="169"/>
      <c r="F441" s="169"/>
      <c r="G441" s="169"/>
      <c r="H441" s="169"/>
      <c r="I441" s="169"/>
      <c r="J441" s="169"/>
      <c r="K441" s="169"/>
      <c r="L441" s="169"/>
      <c r="M441" s="169"/>
      <c r="N441" s="169"/>
    </row>
    <row r="442" spans="1:14" s="187" customFormat="1" x14ac:dyDescent="0.2">
      <c r="A442" s="169"/>
      <c r="B442" s="184"/>
      <c r="C442" s="169"/>
      <c r="D442" s="169"/>
      <c r="E442" s="169"/>
      <c r="F442" s="169"/>
      <c r="G442" s="169"/>
      <c r="H442" s="169"/>
      <c r="I442" s="169"/>
      <c r="J442" s="169"/>
      <c r="K442" s="169"/>
      <c r="L442" s="169"/>
      <c r="M442" s="169"/>
      <c r="N442" s="169"/>
    </row>
    <row r="443" spans="1:14" s="187" customFormat="1" x14ac:dyDescent="0.2">
      <c r="A443" s="169"/>
      <c r="B443" s="184"/>
      <c r="C443" s="169"/>
      <c r="D443" s="169"/>
      <c r="E443" s="169"/>
      <c r="F443" s="169"/>
      <c r="G443" s="169"/>
      <c r="H443" s="169"/>
      <c r="I443" s="169"/>
      <c r="J443" s="169"/>
      <c r="K443" s="169"/>
      <c r="L443" s="169"/>
      <c r="M443" s="169"/>
      <c r="N443" s="169"/>
    </row>
    <row r="444" spans="1:14" s="187" customFormat="1" x14ac:dyDescent="0.2">
      <c r="A444" s="169"/>
      <c r="B444" s="184"/>
      <c r="C444" s="169"/>
      <c r="D444" s="169"/>
      <c r="E444" s="169"/>
      <c r="F444" s="169"/>
      <c r="G444" s="169"/>
      <c r="H444" s="169"/>
      <c r="I444" s="169"/>
      <c r="J444" s="169"/>
      <c r="K444" s="169"/>
      <c r="L444" s="169"/>
      <c r="M444" s="169"/>
      <c r="N444" s="169"/>
    </row>
    <row r="445" spans="1:14" s="187" customFormat="1" x14ac:dyDescent="0.2">
      <c r="A445" s="169"/>
      <c r="B445" s="184"/>
      <c r="C445" s="169"/>
      <c r="D445" s="169"/>
      <c r="E445" s="169"/>
      <c r="F445" s="169"/>
      <c r="G445" s="169"/>
      <c r="H445" s="169"/>
      <c r="I445" s="169"/>
      <c r="J445" s="169"/>
      <c r="K445" s="169"/>
      <c r="L445" s="169"/>
      <c r="M445" s="169"/>
      <c r="N445" s="169"/>
    </row>
    <row r="446" spans="1:14" s="187" customFormat="1" x14ac:dyDescent="0.2">
      <c r="A446" s="169"/>
      <c r="B446" s="184"/>
      <c r="C446" s="169"/>
      <c r="D446" s="169"/>
      <c r="E446" s="169"/>
      <c r="F446" s="169"/>
      <c r="G446" s="169"/>
      <c r="H446" s="169"/>
      <c r="I446" s="169"/>
      <c r="J446" s="169"/>
      <c r="K446" s="169"/>
      <c r="L446" s="169"/>
      <c r="M446" s="169"/>
      <c r="N446" s="169"/>
    </row>
    <row r="447" spans="1:14" s="187" customFormat="1" x14ac:dyDescent="0.2">
      <c r="A447" s="169"/>
      <c r="B447" s="184"/>
      <c r="C447" s="169"/>
      <c r="D447" s="169"/>
      <c r="E447" s="169"/>
      <c r="F447" s="169"/>
      <c r="G447" s="169"/>
      <c r="H447" s="169"/>
      <c r="I447" s="169"/>
      <c r="J447" s="169"/>
      <c r="K447" s="169"/>
      <c r="L447" s="169"/>
      <c r="M447" s="169"/>
      <c r="N447" s="169"/>
    </row>
    <row r="448" spans="1:14" s="187" customFormat="1" x14ac:dyDescent="0.2">
      <c r="A448" s="169"/>
      <c r="B448" s="184"/>
      <c r="C448" s="169"/>
      <c r="D448" s="169"/>
      <c r="E448" s="169"/>
      <c r="F448" s="169"/>
      <c r="G448" s="169"/>
      <c r="H448" s="169"/>
      <c r="I448" s="169"/>
      <c r="J448" s="169"/>
      <c r="K448" s="169"/>
      <c r="L448" s="169"/>
      <c r="M448" s="169"/>
      <c r="N448" s="169"/>
    </row>
    <row r="449" spans="1:14" s="187" customFormat="1" x14ac:dyDescent="0.2">
      <c r="A449" s="169"/>
      <c r="B449" s="184"/>
      <c r="C449" s="169"/>
      <c r="D449" s="169"/>
      <c r="E449" s="169"/>
      <c r="F449" s="169"/>
      <c r="G449" s="169"/>
      <c r="H449" s="169"/>
      <c r="I449" s="169"/>
      <c r="J449" s="169"/>
      <c r="K449" s="169"/>
      <c r="L449" s="169"/>
      <c r="M449" s="169"/>
      <c r="N449" s="169"/>
    </row>
    <row r="450" spans="1:14" s="187" customFormat="1" x14ac:dyDescent="0.2">
      <c r="A450" s="169"/>
      <c r="B450" s="184"/>
      <c r="C450" s="169"/>
      <c r="D450" s="169"/>
      <c r="E450" s="169"/>
      <c r="F450" s="169"/>
      <c r="G450" s="169"/>
      <c r="H450" s="169"/>
      <c r="I450" s="169"/>
      <c r="J450" s="169"/>
      <c r="K450" s="169"/>
      <c r="L450" s="169"/>
      <c r="M450" s="169"/>
      <c r="N450" s="169"/>
    </row>
    <row r="451" spans="1:14" s="187" customFormat="1" x14ac:dyDescent="0.2">
      <c r="A451" s="169"/>
      <c r="B451" s="184"/>
      <c r="C451" s="169"/>
      <c r="D451" s="169"/>
      <c r="E451" s="169"/>
      <c r="F451" s="169"/>
      <c r="G451" s="169"/>
      <c r="H451" s="169"/>
      <c r="I451" s="169"/>
      <c r="J451" s="169"/>
      <c r="K451" s="169"/>
      <c r="L451" s="169"/>
      <c r="M451" s="169"/>
      <c r="N451" s="169"/>
    </row>
    <row r="452" spans="1:14" s="187" customFormat="1" x14ac:dyDescent="0.2">
      <c r="A452" s="169"/>
      <c r="B452" s="184"/>
      <c r="C452" s="169"/>
      <c r="D452" s="169"/>
      <c r="E452" s="169"/>
      <c r="F452" s="169"/>
      <c r="G452" s="169"/>
      <c r="H452" s="169"/>
      <c r="I452" s="169"/>
      <c r="J452" s="169"/>
      <c r="K452" s="169"/>
      <c r="L452" s="169"/>
      <c r="M452" s="169"/>
      <c r="N452" s="169"/>
    </row>
    <row r="453" spans="1:14" s="187" customFormat="1" x14ac:dyDescent="0.2">
      <c r="A453" s="169"/>
      <c r="B453" s="184"/>
      <c r="C453" s="169"/>
      <c r="D453" s="169"/>
      <c r="E453" s="169"/>
      <c r="F453" s="169"/>
      <c r="G453" s="169"/>
      <c r="H453" s="169"/>
      <c r="I453" s="169"/>
      <c r="J453" s="169"/>
      <c r="K453" s="169"/>
      <c r="L453" s="169"/>
      <c r="M453" s="169"/>
      <c r="N453" s="169"/>
    </row>
    <row r="454" spans="1:14" s="187" customFormat="1" x14ac:dyDescent="0.2">
      <c r="A454" s="169"/>
      <c r="B454" s="184"/>
      <c r="C454" s="169"/>
      <c r="D454" s="169"/>
      <c r="E454" s="169"/>
      <c r="F454" s="169"/>
      <c r="G454" s="169"/>
      <c r="H454" s="169"/>
      <c r="I454" s="169"/>
      <c r="J454" s="169"/>
      <c r="K454" s="169"/>
      <c r="L454" s="169"/>
      <c r="M454" s="169"/>
      <c r="N454" s="169"/>
    </row>
    <row r="455" spans="1:14" s="187" customFormat="1" x14ac:dyDescent="0.2">
      <c r="A455" s="169"/>
      <c r="B455" s="184"/>
      <c r="C455" s="169"/>
      <c r="D455" s="169"/>
      <c r="E455" s="169"/>
      <c r="F455" s="169"/>
      <c r="G455" s="169"/>
      <c r="H455" s="169"/>
      <c r="I455" s="169"/>
      <c r="J455" s="169"/>
      <c r="K455" s="169"/>
      <c r="L455" s="169"/>
      <c r="M455" s="169"/>
      <c r="N455" s="169"/>
    </row>
    <row r="456" spans="1:14" s="187" customFormat="1" x14ac:dyDescent="0.2">
      <c r="A456" s="169"/>
      <c r="B456" s="184"/>
      <c r="C456" s="169"/>
      <c r="D456" s="169"/>
      <c r="E456" s="169"/>
      <c r="F456" s="169"/>
      <c r="G456" s="169"/>
      <c r="H456" s="169"/>
      <c r="I456" s="169"/>
      <c r="J456" s="169"/>
      <c r="K456" s="169"/>
      <c r="L456" s="169"/>
      <c r="M456" s="169"/>
      <c r="N456" s="169"/>
    </row>
    <row r="457" spans="1:14" s="187" customFormat="1" x14ac:dyDescent="0.2">
      <c r="A457" s="169"/>
      <c r="B457" s="184"/>
      <c r="C457" s="169"/>
      <c r="D457" s="169"/>
      <c r="E457" s="169"/>
      <c r="F457" s="169"/>
      <c r="G457" s="169"/>
      <c r="H457" s="169"/>
      <c r="I457" s="169"/>
      <c r="J457" s="169"/>
      <c r="K457" s="169"/>
      <c r="L457" s="169"/>
      <c r="M457" s="169"/>
      <c r="N457" s="169"/>
    </row>
    <row r="458" spans="1:14" s="187" customFormat="1" x14ac:dyDescent="0.2">
      <c r="A458" s="169"/>
      <c r="B458" s="184"/>
      <c r="C458" s="169"/>
      <c r="D458" s="169"/>
      <c r="E458" s="169"/>
      <c r="F458" s="169"/>
      <c r="G458" s="169"/>
      <c r="H458" s="169"/>
      <c r="I458" s="169"/>
      <c r="J458" s="169"/>
      <c r="K458" s="169"/>
      <c r="L458" s="169"/>
      <c r="M458" s="169"/>
      <c r="N458" s="169"/>
    </row>
    <row r="459" spans="1:14" s="187" customFormat="1" x14ac:dyDescent="0.2">
      <c r="A459" s="169"/>
      <c r="B459" s="184"/>
      <c r="C459" s="169"/>
      <c r="D459" s="169"/>
      <c r="E459" s="169"/>
      <c r="F459" s="169"/>
      <c r="G459" s="169"/>
      <c r="H459" s="169"/>
      <c r="I459" s="169"/>
      <c r="J459" s="169"/>
      <c r="K459" s="169"/>
      <c r="L459" s="169"/>
      <c r="M459" s="169"/>
      <c r="N459" s="169"/>
    </row>
    <row r="460" spans="1:14" s="187" customFormat="1" x14ac:dyDescent="0.2">
      <c r="A460" s="169"/>
      <c r="B460" s="184"/>
      <c r="C460" s="169"/>
      <c r="D460" s="169"/>
      <c r="E460" s="169"/>
      <c r="F460" s="169"/>
      <c r="G460" s="169"/>
      <c r="H460" s="169"/>
      <c r="I460" s="169"/>
      <c r="J460" s="169"/>
      <c r="K460" s="169"/>
      <c r="L460" s="169"/>
      <c r="M460" s="169"/>
      <c r="N460" s="169"/>
    </row>
    <row r="461" spans="1:14" s="187" customFormat="1" x14ac:dyDescent="0.2">
      <c r="A461" s="169"/>
      <c r="B461" s="184"/>
      <c r="C461" s="169"/>
      <c r="D461" s="169"/>
      <c r="E461" s="169"/>
      <c r="F461" s="169"/>
      <c r="G461" s="169"/>
      <c r="H461" s="169"/>
      <c r="I461" s="169"/>
      <c r="J461" s="169"/>
      <c r="K461" s="169"/>
      <c r="L461" s="169"/>
      <c r="M461" s="169"/>
      <c r="N461" s="169"/>
    </row>
    <row r="462" spans="1:14" s="187" customFormat="1" x14ac:dyDescent="0.2">
      <c r="A462" s="169"/>
      <c r="B462" s="184"/>
      <c r="C462" s="169"/>
      <c r="D462" s="169"/>
      <c r="E462" s="169"/>
      <c r="F462" s="169"/>
      <c r="G462" s="169"/>
      <c r="H462" s="169"/>
      <c r="I462" s="169"/>
      <c r="J462" s="169"/>
      <c r="K462" s="169"/>
      <c r="L462" s="169"/>
      <c r="M462" s="169"/>
      <c r="N462" s="169"/>
    </row>
    <row r="463" spans="1:14" s="187" customFormat="1" x14ac:dyDescent="0.2">
      <c r="A463" s="169"/>
      <c r="B463" s="184"/>
      <c r="C463" s="169"/>
      <c r="D463" s="169"/>
      <c r="E463" s="169"/>
      <c r="F463" s="169"/>
      <c r="G463" s="169"/>
      <c r="H463" s="169"/>
      <c r="I463" s="169"/>
      <c r="J463" s="169"/>
      <c r="K463" s="169"/>
      <c r="L463" s="169"/>
      <c r="M463" s="169"/>
      <c r="N463" s="169"/>
    </row>
    <row r="464" spans="1:14" s="187" customFormat="1" x14ac:dyDescent="0.2">
      <c r="A464" s="169"/>
      <c r="B464" s="184"/>
      <c r="C464" s="169"/>
      <c r="D464" s="169"/>
      <c r="E464" s="169"/>
      <c r="F464" s="169"/>
      <c r="G464" s="169"/>
      <c r="H464" s="169"/>
      <c r="I464" s="169"/>
      <c r="J464" s="169"/>
      <c r="K464" s="169"/>
      <c r="L464" s="169"/>
      <c r="M464" s="169"/>
      <c r="N464" s="169"/>
    </row>
    <row r="465" spans="1:14" s="187" customFormat="1" x14ac:dyDescent="0.2">
      <c r="A465" s="169"/>
      <c r="B465" s="184"/>
      <c r="C465" s="169"/>
      <c r="D465" s="169"/>
      <c r="E465" s="169"/>
      <c r="F465" s="169"/>
      <c r="G465" s="169"/>
      <c r="H465" s="169"/>
      <c r="I465" s="169"/>
      <c r="J465" s="169"/>
      <c r="K465" s="169"/>
      <c r="L465" s="169"/>
      <c r="M465" s="169"/>
      <c r="N465" s="169"/>
    </row>
    <row r="466" spans="1:14" s="187" customFormat="1" x14ac:dyDescent="0.2">
      <c r="A466" s="169"/>
      <c r="B466" s="184"/>
      <c r="C466" s="169"/>
      <c r="D466" s="169"/>
      <c r="E466" s="169"/>
      <c r="F466" s="169"/>
      <c r="G466" s="169"/>
      <c r="H466" s="169"/>
      <c r="I466" s="169"/>
      <c r="J466" s="169"/>
      <c r="K466" s="169"/>
      <c r="L466" s="169"/>
      <c r="M466" s="169"/>
      <c r="N466" s="169"/>
    </row>
    <row r="467" spans="1:14" s="187" customFormat="1" x14ac:dyDescent="0.2">
      <c r="A467" s="169"/>
      <c r="B467" s="184"/>
      <c r="C467" s="169"/>
      <c r="D467" s="169"/>
      <c r="E467" s="169"/>
      <c r="F467" s="169"/>
      <c r="G467" s="169"/>
      <c r="H467" s="169"/>
      <c r="I467" s="169"/>
      <c r="J467" s="169"/>
      <c r="K467" s="169"/>
      <c r="L467" s="169"/>
      <c r="M467" s="169"/>
      <c r="N467" s="169"/>
    </row>
    <row r="468" spans="1:14" s="187" customFormat="1" x14ac:dyDescent="0.2">
      <c r="A468" s="169"/>
      <c r="B468" s="184"/>
      <c r="C468" s="169"/>
      <c r="D468" s="169"/>
      <c r="E468" s="169"/>
      <c r="F468" s="169"/>
      <c r="G468" s="169"/>
      <c r="H468" s="169"/>
      <c r="I468" s="169"/>
      <c r="J468" s="169"/>
      <c r="K468" s="169"/>
      <c r="L468" s="169"/>
      <c r="M468" s="169"/>
      <c r="N468" s="169"/>
    </row>
    <row r="469" spans="1:14" s="187" customFormat="1" x14ac:dyDescent="0.2">
      <c r="A469" s="169"/>
      <c r="B469" s="184"/>
      <c r="C469" s="169"/>
      <c r="D469" s="169"/>
      <c r="E469" s="169"/>
      <c r="F469" s="169"/>
      <c r="G469" s="169"/>
      <c r="H469" s="169"/>
      <c r="I469" s="169"/>
      <c r="J469" s="169"/>
      <c r="K469" s="169"/>
      <c r="L469" s="169"/>
      <c r="M469" s="169"/>
      <c r="N469" s="169"/>
    </row>
    <row r="470" spans="1:14" s="187" customFormat="1" x14ac:dyDescent="0.2">
      <c r="A470" s="169"/>
      <c r="B470" s="184"/>
      <c r="C470" s="169"/>
      <c r="D470" s="169"/>
      <c r="E470" s="169"/>
      <c r="F470" s="169"/>
      <c r="G470" s="169"/>
      <c r="H470" s="169"/>
      <c r="I470" s="169"/>
      <c r="J470" s="169"/>
      <c r="K470" s="169"/>
      <c r="L470" s="169"/>
      <c r="M470" s="169"/>
      <c r="N470" s="169"/>
    </row>
    <row r="471" spans="1:14" s="187" customFormat="1" x14ac:dyDescent="0.2">
      <c r="A471" s="169"/>
      <c r="B471" s="184"/>
      <c r="C471" s="169"/>
      <c r="D471" s="169"/>
      <c r="E471" s="169"/>
      <c r="F471" s="169"/>
      <c r="G471" s="169"/>
      <c r="H471" s="169"/>
      <c r="I471" s="169"/>
      <c r="J471" s="169"/>
      <c r="K471" s="169"/>
      <c r="L471" s="169"/>
      <c r="M471" s="169"/>
      <c r="N471" s="169"/>
    </row>
    <row r="472" spans="1:14" s="187" customFormat="1" x14ac:dyDescent="0.2">
      <c r="A472" s="169"/>
      <c r="B472" s="184"/>
      <c r="C472" s="169"/>
      <c r="D472" s="169"/>
      <c r="E472" s="169"/>
      <c r="F472" s="169"/>
      <c r="G472" s="169"/>
      <c r="H472" s="169"/>
      <c r="I472" s="169"/>
      <c r="J472" s="169"/>
      <c r="K472" s="169"/>
      <c r="L472" s="169"/>
      <c r="M472" s="169"/>
      <c r="N472" s="169"/>
    </row>
    <row r="473" spans="1:14" s="187" customFormat="1" x14ac:dyDescent="0.2">
      <c r="A473" s="169"/>
      <c r="B473" s="184"/>
      <c r="C473" s="169"/>
      <c r="D473" s="169"/>
      <c r="E473" s="169"/>
      <c r="F473" s="169"/>
      <c r="G473" s="169"/>
      <c r="H473" s="169"/>
      <c r="I473" s="169"/>
      <c r="J473" s="169"/>
      <c r="K473" s="169"/>
      <c r="L473" s="169"/>
      <c r="M473" s="169"/>
      <c r="N473" s="169"/>
    </row>
    <row r="474" spans="1:14" s="187" customFormat="1" x14ac:dyDescent="0.2">
      <c r="A474" s="169"/>
      <c r="B474" s="184"/>
      <c r="C474" s="169"/>
      <c r="D474" s="169"/>
      <c r="E474" s="169"/>
      <c r="F474" s="169"/>
      <c r="G474" s="169"/>
      <c r="H474" s="169"/>
      <c r="I474" s="169"/>
      <c r="J474" s="169"/>
      <c r="K474" s="169"/>
      <c r="L474" s="169"/>
      <c r="M474" s="169"/>
      <c r="N474" s="169"/>
    </row>
    <row r="475" spans="1:14" s="187" customFormat="1" x14ac:dyDescent="0.2">
      <c r="A475" s="169"/>
      <c r="B475" s="184"/>
      <c r="C475" s="169"/>
      <c r="D475" s="169"/>
      <c r="E475" s="169"/>
      <c r="F475" s="169"/>
      <c r="G475" s="169"/>
      <c r="H475" s="169"/>
      <c r="I475" s="169"/>
      <c r="J475" s="169"/>
      <c r="K475" s="169"/>
      <c r="L475" s="169"/>
      <c r="M475" s="169"/>
      <c r="N475" s="169"/>
    </row>
    <row r="476" spans="1:14" s="187" customFormat="1" x14ac:dyDescent="0.2">
      <c r="A476" s="169"/>
      <c r="B476" s="184"/>
      <c r="C476" s="169"/>
      <c r="D476" s="169"/>
      <c r="E476" s="169"/>
      <c r="F476" s="169"/>
      <c r="G476" s="169"/>
      <c r="H476" s="169"/>
      <c r="I476" s="169"/>
      <c r="J476" s="169"/>
      <c r="K476" s="169"/>
      <c r="L476" s="169"/>
      <c r="M476" s="169"/>
      <c r="N476" s="169"/>
    </row>
    <row r="477" spans="1:14" s="187" customFormat="1" x14ac:dyDescent="0.2">
      <c r="A477" s="169"/>
      <c r="B477" s="184"/>
      <c r="C477" s="169"/>
      <c r="D477" s="169"/>
      <c r="E477" s="169"/>
      <c r="F477" s="169"/>
      <c r="G477" s="169"/>
      <c r="H477" s="169"/>
      <c r="I477" s="169"/>
      <c r="J477" s="169"/>
      <c r="K477" s="169"/>
      <c r="L477" s="169"/>
      <c r="M477" s="169"/>
      <c r="N477" s="169"/>
    </row>
    <row r="478" spans="1:14" s="187" customFormat="1" x14ac:dyDescent="0.2">
      <c r="A478" s="169"/>
      <c r="B478" s="184"/>
      <c r="C478" s="169"/>
      <c r="D478" s="169"/>
      <c r="E478" s="169"/>
      <c r="F478" s="169"/>
      <c r="G478" s="169"/>
      <c r="H478" s="169"/>
      <c r="I478" s="169"/>
      <c r="J478" s="169"/>
      <c r="K478" s="169"/>
      <c r="L478" s="169"/>
      <c r="M478" s="169"/>
      <c r="N478" s="169"/>
    </row>
    <row r="479" spans="1:14" s="187" customFormat="1" x14ac:dyDescent="0.2">
      <c r="A479" s="169"/>
      <c r="B479" s="184"/>
      <c r="C479" s="169"/>
      <c r="D479" s="169"/>
      <c r="E479" s="169"/>
      <c r="F479" s="169"/>
      <c r="G479" s="169"/>
      <c r="H479" s="169"/>
      <c r="I479" s="169"/>
      <c r="J479" s="169"/>
      <c r="K479" s="169"/>
      <c r="L479" s="169"/>
      <c r="M479" s="169"/>
      <c r="N479" s="169"/>
    </row>
    <row r="480" spans="1:14" s="187" customFormat="1" x14ac:dyDescent="0.2">
      <c r="A480" s="169"/>
      <c r="B480" s="184"/>
      <c r="C480" s="169"/>
      <c r="D480" s="169"/>
      <c r="E480" s="169"/>
      <c r="F480" s="169"/>
      <c r="G480" s="169"/>
      <c r="H480" s="169"/>
      <c r="I480" s="169"/>
      <c r="J480" s="169"/>
      <c r="K480" s="169"/>
      <c r="L480" s="169"/>
      <c r="M480" s="169"/>
      <c r="N480" s="169"/>
    </row>
    <row r="481" spans="1:14" s="187" customFormat="1" x14ac:dyDescent="0.2">
      <c r="A481" s="169"/>
      <c r="B481" s="184"/>
      <c r="C481" s="169"/>
      <c r="D481" s="169"/>
      <c r="E481" s="169"/>
      <c r="F481" s="169"/>
      <c r="G481" s="169"/>
      <c r="H481" s="169"/>
      <c r="I481" s="169"/>
      <c r="J481" s="169"/>
      <c r="K481" s="169"/>
      <c r="L481" s="169"/>
      <c r="M481" s="169"/>
      <c r="N481" s="169"/>
    </row>
    <row r="482" spans="1:14" s="187" customFormat="1" x14ac:dyDescent="0.2">
      <c r="A482" s="169"/>
      <c r="B482" s="184"/>
      <c r="C482" s="169"/>
      <c r="D482" s="169"/>
      <c r="E482" s="169"/>
      <c r="F482" s="169"/>
      <c r="G482" s="169"/>
      <c r="H482" s="169"/>
      <c r="I482" s="169"/>
      <c r="J482" s="169"/>
      <c r="K482" s="169"/>
      <c r="L482" s="169"/>
      <c r="M482" s="169"/>
      <c r="N482" s="169"/>
    </row>
    <row r="483" spans="1:14" s="187" customFormat="1" x14ac:dyDescent="0.2">
      <c r="A483" s="169"/>
      <c r="B483" s="184"/>
      <c r="C483" s="169"/>
      <c r="D483" s="169"/>
      <c r="E483" s="169"/>
      <c r="F483" s="169"/>
      <c r="G483" s="169"/>
      <c r="H483" s="169"/>
      <c r="I483" s="169"/>
      <c r="J483" s="169"/>
      <c r="K483" s="169"/>
      <c r="L483" s="169"/>
      <c r="M483" s="169"/>
      <c r="N483" s="169"/>
    </row>
    <row r="484" spans="1:14" s="187" customFormat="1" x14ac:dyDescent="0.2">
      <c r="A484" s="169"/>
      <c r="B484" s="184"/>
      <c r="C484" s="169"/>
      <c r="D484" s="169"/>
      <c r="E484" s="169"/>
      <c r="F484" s="169"/>
      <c r="G484" s="169"/>
      <c r="H484" s="169"/>
      <c r="I484" s="169"/>
      <c r="J484" s="169"/>
      <c r="K484" s="169"/>
      <c r="L484" s="169"/>
      <c r="M484" s="169"/>
      <c r="N484" s="169"/>
    </row>
    <row r="485" spans="1:14" s="187" customFormat="1" x14ac:dyDescent="0.2">
      <c r="A485" s="169"/>
      <c r="B485" s="184"/>
      <c r="C485" s="169"/>
      <c r="D485" s="169"/>
      <c r="E485" s="169"/>
      <c r="F485" s="169"/>
      <c r="G485" s="169"/>
      <c r="H485" s="169"/>
      <c r="I485" s="169"/>
      <c r="J485" s="169"/>
      <c r="K485" s="169"/>
      <c r="L485" s="169"/>
      <c r="M485" s="169"/>
      <c r="N485" s="169"/>
    </row>
    <row r="486" spans="1:14" s="187" customFormat="1" x14ac:dyDescent="0.2">
      <c r="A486" s="169"/>
      <c r="B486" s="184"/>
      <c r="C486" s="169"/>
      <c r="D486" s="169"/>
      <c r="E486" s="169"/>
      <c r="F486" s="169"/>
      <c r="G486" s="169"/>
      <c r="H486" s="169"/>
      <c r="I486" s="169"/>
      <c r="J486" s="169"/>
      <c r="K486" s="169"/>
      <c r="L486" s="169"/>
      <c r="M486" s="169"/>
      <c r="N486" s="169"/>
    </row>
    <row r="487" spans="1:14" s="187" customFormat="1" x14ac:dyDescent="0.2">
      <c r="A487" s="169"/>
      <c r="B487" s="184"/>
      <c r="C487" s="169"/>
      <c r="D487" s="169"/>
      <c r="E487" s="169"/>
      <c r="F487" s="169"/>
      <c r="G487" s="169"/>
      <c r="H487" s="169"/>
      <c r="I487" s="169"/>
      <c r="J487" s="169"/>
      <c r="K487" s="169"/>
      <c r="L487" s="169"/>
      <c r="M487" s="169"/>
      <c r="N487" s="169"/>
    </row>
    <row r="488" spans="1:14" s="187" customFormat="1" x14ac:dyDescent="0.2">
      <c r="A488" s="169"/>
      <c r="B488" s="184"/>
      <c r="C488" s="169"/>
      <c r="D488" s="169"/>
      <c r="E488" s="169"/>
      <c r="F488" s="169"/>
      <c r="G488" s="169"/>
      <c r="H488" s="169"/>
      <c r="I488" s="169"/>
      <c r="J488" s="169"/>
      <c r="K488" s="169"/>
      <c r="L488" s="169"/>
      <c r="M488" s="169"/>
      <c r="N488" s="169"/>
    </row>
    <row r="489" spans="1:14" s="187" customFormat="1" x14ac:dyDescent="0.2">
      <c r="A489" s="169"/>
      <c r="B489" s="184"/>
      <c r="C489" s="169"/>
      <c r="D489" s="169"/>
      <c r="E489" s="169"/>
      <c r="F489" s="169"/>
      <c r="G489" s="169"/>
      <c r="H489" s="169"/>
      <c r="I489" s="169"/>
      <c r="J489" s="169"/>
      <c r="K489" s="169"/>
      <c r="L489" s="169"/>
      <c r="M489" s="169"/>
      <c r="N489" s="169"/>
    </row>
    <row r="490" spans="1:14" s="187" customFormat="1" x14ac:dyDescent="0.2">
      <c r="A490" s="169"/>
      <c r="B490" s="184"/>
      <c r="C490" s="169"/>
      <c r="D490" s="169"/>
      <c r="E490" s="169"/>
      <c r="F490" s="169"/>
      <c r="G490" s="169"/>
      <c r="H490" s="169"/>
      <c r="I490" s="169"/>
      <c r="J490" s="169"/>
      <c r="K490" s="169"/>
      <c r="L490" s="169"/>
      <c r="M490" s="169"/>
      <c r="N490" s="169"/>
    </row>
    <row r="491" spans="1:14" s="187" customFormat="1" x14ac:dyDescent="0.2">
      <c r="A491" s="169"/>
      <c r="B491" s="184"/>
      <c r="C491" s="169"/>
      <c r="D491" s="169"/>
      <c r="E491" s="169"/>
      <c r="F491" s="169"/>
      <c r="G491" s="169"/>
      <c r="H491" s="169"/>
      <c r="I491" s="169"/>
      <c r="J491" s="169"/>
      <c r="K491" s="169"/>
      <c r="L491" s="169"/>
      <c r="M491" s="169"/>
      <c r="N491" s="169"/>
    </row>
    <row r="492" spans="1:14" s="187" customFormat="1" x14ac:dyDescent="0.2">
      <c r="A492" s="169"/>
      <c r="B492" s="184"/>
      <c r="C492" s="169"/>
      <c r="D492" s="169"/>
      <c r="E492" s="169"/>
      <c r="F492" s="169"/>
      <c r="G492" s="169"/>
      <c r="H492" s="169"/>
      <c r="I492" s="169"/>
      <c r="J492" s="169"/>
      <c r="K492" s="169"/>
      <c r="L492" s="169"/>
      <c r="M492" s="169"/>
      <c r="N492" s="169"/>
    </row>
    <row r="493" spans="1:14" s="187" customFormat="1" x14ac:dyDescent="0.2">
      <c r="A493" s="169"/>
      <c r="B493" s="184"/>
      <c r="C493" s="169"/>
      <c r="D493" s="169"/>
      <c r="E493" s="169"/>
      <c r="F493" s="169"/>
      <c r="G493" s="169"/>
      <c r="H493" s="169"/>
      <c r="I493" s="169"/>
      <c r="J493" s="169"/>
      <c r="K493" s="169"/>
      <c r="L493" s="169"/>
      <c r="M493" s="169"/>
      <c r="N493" s="169"/>
    </row>
    <row r="494" spans="1:14" s="187" customFormat="1" x14ac:dyDescent="0.2">
      <c r="A494" s="169"/>
      <c r="B494" s="184"/>
      <c r="C494" s="169"/>
      <c r="D494" s="169"/>
      <c r="E494" s="169"/>
      <c r="F494" s="169"/>
      <c r="G494" s="169"/>
      <c r="H494" s="169"/>
      <c r="I494" s="169"/>
      <c r="J494" s="169"/>
      <c r="K494" s="169"/>
      <c r="L494" s="169"/>
      <c r="M494" s="169"/>
      <c r="N494" s="169"/>
    </row>
    <row r="495" spans="1:14" s="187" customFormat="1" x14ac:dyDescent="0.2">
      <c r="A495" s="169"/>
      <c r="B495" s="184"/>
      <c r="C495" s="169"/>
      <c r="D495" s="169"/>
      <c r="E495" s="169"/>
      <c r="F495" s="169"/>
      <c r="G495" s="169"/>
      <c r="H495" s="169"/>
      <c r="I495" s="169"/>
      <c r="J495" s="169"/>
      <c r="K495" s="169"/>
      <c r="L495" s="169"/>
      <c r="M495" s="169"/>
      <c r="N495" s="169"/>
    </row>
    <row r="496" spans="1:14" s="187" customFormat="1" x14ac:dyDescent="0.2">
      <c r="A496" s="169"/>
      <c r="B496" s="184"/>
      <c r="C496" s="169"/>
      <c r="D496" s="169"/>
      <c r="E496" s="169"/>
      <c r="F496" s="169"/>
      <c r="G496" s="169"/>
      <c r="H496" s="169"/>
      <c r="I496" s="169"/>
      <c r="J496" s="169"/>
      <c r="K496" s="169"/>
      <c r="L496" s="169"/>
      <c r="M496" s="169"/>
      <c r="N496" s="169"/>
    </row>
    <row r="497" spans="1:14" s="187" customFormat="1" x14ac:dyDescent="0.2">
      <c r="A497" s="169"/>
      <c r="B497" s="184"/>
      <c r="C497" s="169"/>
      <c r="D497" s="169"/>
      <c r="E497" s="169"/>
      <c r="F497" s="169"/>
      <c r="G497" s="169"/>
      <c r="H497" s="169"/>
      <c r="I497" s="169"/>
      <c r="J497" s="169"/>
      <c r="K497" s="169"/>
      <c r="L497" s="169"/>
      <c r="M497" s="169"/>
      <c r="N497" s="169"/>
    </row>
    <row r="498" spans="1:14" s="187" customFormat="1" x14ac:dyDescent="0.2">
      <c r="A498" s="169"/>
      <c r="B498" s="184"/>
      <c r="C498" s="169"/>
      <c r="D498" s="169"/>
      <c r="E498" s="169"/>
      <c r="F498" s="169"/>
      <c r="G498" s="169"/>
      <c r="H498" s="169"/>
      <c r="I498" s="169"/>
      <c r="J498" s="169"/>
      <c r="K498" s="169"/>
      <c r="L498" s="169"/>
      <c r="M498" s="169"/>
      <c r="N498" s="169"/>
    </row>
    <row r="499" spans="1:14" s="187" customFormat="1" x14ac:dyDescent="0.2">
      <c r="A499" s="169"/>
      <c r="B499" s="184"/>
      <c r="C499" s="169"/>
      <c r="D499" s="169"/>
      <c r="E499" s="169"/>
      <c r="F499" s="169"/>
      <c r="G499" s="169"/>
      <c r="H499" s="169"/>
      <c r="I499" s="169"/>
      <c r="J499" s="169"/>
      <c r="K499" s="169"/>
      <c r="L499" s="169"/>
      <c r="M499" s="169"/>
      <c r="N499" s="169"/>
    </row>
    <row r="500" spans="1:14" s="187" customFormat="1" x14ac:dyDescent="0.2">
      <c r="A500" s="169"/>
      <c r="B500" s="184"/>
      <c r="C500" s="169"/>
      <c r="D500" s="169"/>
      <c r="E500" s="169"/>
      <c r="F500" s="169"/>
      <c r="G500" s="169"/>
      <c r="H500" s="169"/>
      <c r="I500" s="169"/>
      <c r="J500" s="169"/>
      <c r="K500" s="169"/>
      <c r="L500" s="169"/>
      <c r="M500" s="169"/>
      <c r="N500" s="169"/>
    </row>
    <row r="501" spans="1:14" s="187" customFormat="1" x14ac:dyDescent="0.2">
      <c r="A501" s="169"/>
      <c r="B501" s="184"/>
      <c r="C501" s="169"/>
      <c r="D501" s="169"/>
      <c r="E501" s="169"/>
      <c r="F501" s="169"/>
      <c r="G501" s="169"/>
      <c r="H501" s="169"/>
      <c r="I501" s="169"/>
      <c r="J501" s="169"/>
      <c r="K501" s="169"/>
      <c r="L501" s="169"/>
      <c r="M501" s="169"/>
      <c r="N501" s="169"/>
    </row>
    <row r="502" spans="1:14" s="187" customFormat="1" x14ac:dyDescent="0.2">
      <c r="A502" s="169"/>
      <c r="B502" s="184"/>
      <c r="C502" s="169"/>
      <c r="D502" s="169"/>
      <c r="E502" s="169"/>
      <c r="F502" s="169"/>
      <c r="G502" s="169"/>
      <c r="H502" s="169"/>
      <c r="I502" s="169"/>
      <c r="J502" s="169"/>
      <c r="K502" s="169"/>
      <c r="L502" s="169"/>
      <c r="M502" s="169"/>
      <c r="N502" s="169"/>
    </row>
    <row r="503" spans="1:14" s="187" customFormat="1" x14ac:dyDescent="0.2">
      <c r="A503" s="169"/>
      <c r="B503" s="184"/>
      <c r="C503" s="169"/>
      <c r="D503" s="169"/>
      <c r="E503" s="169"/>
      <c r="F503" s="169"/>
      <c r="G503" s="169"/>
      <c r="H503" s="169"/>
      <c r="I503" s="169"/>
      <c r="J503" s="169"/>
      <c r="K503" s="169"/>
      <c r="L503" s="169"/>
      <c r="M503" s="169"/>
      <c r="N503" s="169"/>
    </row>
    <row r="504" spans="1:14" s="187" customFormat="1" x14ac:dyDescent="0.2">
      <c r="A504" s="169"/>
      <c r="B504" s="184"/>
      <c r="C504" s="169"/>
      <c r="D504" s="169"/>
      <c r="E504" s="169"/>
      <c r="F504" s="169"/>
      <c r="G504" s="169"/>
      <c r="H504" s="169"/>
      <c r="I504" s="169"/>
      <c r="J504" s="169"/>
      <c r="K504" s="169"/>
      <c r="L504" s="169"/>
      <c r="M504" s="169"/>
      <c r="N504" s="169"/>
    </row>
    <row r="505" spans="1:14" s="187" customFormat="1" x14ac:dyDescent="0.2">
      <c r="A505" s="169"/>
      <c r="B505" s="184"/>
      <c r="C505" s="169"/>
      <c r="D505" s="169"/>
      <c r="E505" s="169"/>
      <c r="F505" s="169"/>
      <c r="G505" s="169"/>
      <c r="H505" s="169"/>
      <c r="I505" s="169"/>
      <c r="J505" s="169"/>
      <c r="K505" s="169"/>
      <c r="L505" s="169"/>
      <c r="M505" s="169"/>
      <c r="N505" s="169"/>
    </row>
    <row r="506" spans="1:14" s="187" customFormat="1" x14ac:dyDescent="0.2">
      <c r="A506" s="169"/>
      <c r="B506" s="184"/>
      <c r="C506" s="169"/>
      <c r="D506" s="169"/>
      <c r="E506" s="169"/>
      <c r="F506" s="169"/>
      <c r="G506" s="169"/>
      <c r="H506" s="169"/>
      <c r="I506" s="169"/>
      <c r="J506" s="169"/>
      <c r="K506" s="169"/>
      <c r="L506" s="169"/>
      <c r="M506" s="169"/>
      <c r="N506" s="169"/>
    </row>
    <row r="507" spans="1:14" s="187" customFormat="1" x14ac:dyDescent="0.2">
      <c r="A507" s="169"/>
      <c r="B507" s="184"/>
      <c r="C507" s="169"/>
      <c r="D507" s="169"/>
      <c r="E507" s="169"/>
      <c r="F507" s="169"/>
      <c r="G507" s="169"/>
      <c r="H507" s="169"/>
      <c r="I507" s="169"/>
      <c r="J507" s="169"/>
      <c r="K507" s="169"/>
      <c r="L507" s="169"/>
      <c r="M507" s="169"/>
      <c r="N507" s="169"/>
    </row>
    <row r="508" spans="1:14" s="187" customFormat="1" x14ac:dyDescent="0.2">
      <c r="A508" s="169"/>
      <c r="B508" s="184"/>
      <c r="C508" s="169"/>
      <c r="D508" s="169"/>
      <c r="E508" s="169"/>
      <c r="F508" s="169"/>
      <c r="G508" s="169"/>
      <c r="H508" s="169"/>
      <c r="I508" s="169"/>
      <c r="J508" s="169"/>
      <c r="K508" s="169"/>
      <c r="L508" s="169"/>
      <c r="M508" s="169"/>
      <c r="N508" s="169"/>
    </row>
    <row r="509" spans="1:14" s="187" customFormat="1" x14ac:dyDescent="0.2">
      <c r="A509" s="169"/>
      <c r="B509" s="184"/>
      <c r="C509" s="169"/>
      <c r="D509" s="169"/>
      <c r="E509" s="169"/>
      <c r="F509" s="169"/>
      <c r="G509" s="169"/>
      <c r="H509" s="169"/>
      <c r="I509" s="169"/>
      <c r="J509" s="169"/>
      <c r="K509" s="169"/>
      <c r="L509" s="169"/>
      <c r="M509" s="169"/>
      <c r="N509" s="169"/>
    </row>
    <row r="510" spans="1:14" s="187" customFormat="1" x14ac:dyDescent="0.2">
      <c r="A510" s="169"/>
      <c r="B510" s="184"/>
      <c r="C510" s="169"/>
      <c r="D510" s="169"/>
      <c r="E510" s="169"/>
      <c r="F510" s="169"/>
      <c r="G510" s="169"/>
      <c r="H510" s="169"/>
      <c r="I510" s="169"/>
      <c r="J510" s="169"/>
      <c r="K510" s="169"/>
      <c r="L510" s="169"/>
      <c r="M510" s="169"/>
      <c r="N510" s="169"/>
    </row>
    <row r="511" spans="1:14" s="187" customFormat="1" x14ac:dyDescent="0.2">
      <c r="A511" s="169"/>
      <c r="B511" s="184"/>
      <c r="C511" s="169"/>
      <c r="D511" s="169"/>
      <c r="E511" s="169"/>
      <c r="F511" s="169"/>
      <c r="G511" s="169"/>
      <c r="H511" s="169"/>
      <c r="I511" s="169"/>
      <c r="J511" s="169"/>
      <c r="K511" s="169"/>
      <c r="L511" s="169"/>
      <c r="M511" s="169"/>
      <c r="N511" s="169"/>
    </row>
    <row r="512" spans="1:14" s="187" customFormat="1" x14ac:dyDescent="0.2">
      <c r="A512" s="169"/>
      <c r="B512" s="184"/>
      <c r="C512" s="169"/>
      <c r="D512" s="169"/>
      <c r="E512" s="169"/>
      <c r="F512" s="169"/>
      <c r="G512" s="169"/>
      <c r="H512" s="169"/>
      <c r="I512" s="169"/>
      <c r="J512" s="169"/>
      <c r="K512" s="169"/>
      <c r="L512" s="169"/>
      <c r="M512" s="169"/>
      <c r="N512" s="169"/>
    </row>
    <row r="513" spans="1:14" s="187" customFormat="1" x14ac:dyDescent="0.2">
      <c r="A513" s="169"/>
      <c r="B513" s="184"/>
      <c r="C513" s="169"/>
      <c r="D513" s="169"/>
      <c r="E513" s="169"/>
      <c r="F513" s="169"/>
      <c r="G513" s="169"/>
      <c r="H513" s="169"/>
      <c r="I513" s="169"/>
      <c r="J513" s="169"/>
      <c r="K513" s="169"/>
      <c r="L513" s="169"/>
      <c r="M513" s="169"/>
      <c r="N513" s="169"/>
    </row>
    <row r="514" spans="1:14" s="187" customFormat="1" x14ac:dyDescent="0.2">
      <c r="A514" s="169"/>
      <c r="B514" s="184"/>
      <c r="C514" s="169"/>
      <c r="D514" s="169"/>
      <c r="E514" s="169"/>
      <c r="F514" s="169"/>
      <c r="G514" s="169"/>
      <c r="H514" s="169"/>
      <c r="I514" s="169"/>
      <c r="J514" s="169"/>
      <c r="K514" s="169"/>
      <c r="L514" s="169"/>
      <c r="M514" s="169"/>
      <c r="N514" s="169"/>
    </row>
    <row r="515" spans="1:14" s="187" customFormat="1" x14ac:dyDescent="0.2">
      <c r="A515" s="169"/>
      <c r="B515" s="184"/>
      <c r="C515" s="169"/>
      <c r="D515" s="169"/>
      <c r="E515" s="169"/>
      <c r="F515" s="169"/>
      <c r="G515" s="169"/>
      <c r="H515" s="169"/>
      <c r="I515" s="169"/>
      <c r="J515" s="169"/>
      <c r="K515" s="169"/>
      <c r="L515" s="169"/>
      <c r="M515" s="169"/>
      <c r="N515" s="169"/>
    </row>
    <row r="516" spans="1:14" s="187" customFormat="1" x14ac:dyDescent="0.2">
      <c r="A516" s="169"/>
      <c r="B516" s="184"/>
      <c r="C516" s="169"/>
      <c r="D516" s="169"/>
      <c r="E516" s="169"/>
      <c r="F516" s="169"/>
      <c r="G516" s="169"/>
      <c r="H516" s="169"/>
      <c r="I516" s="169"/>
      <c r="J516" s="169"/>
      <c r="K516" s="169"/>
      <c r="L516" s="169"/>
      <c r="M516" s="169"/>
      <c r="N516" s="169"/>
    </row>
    <row r="517" spans="1:14" s="187" customFormat="1" x14ac:dyDescent="0.2">
      <c r="A517" s="169"/>
      <c r="B517" s="184"/>
      <c r="C517" s="169"/>
      <c r="D517" s="169"/>
      <c r="E517" s="169"/>
      <c r="F517" s="169"/>
      <c r="G517" s="169"/>
      <c r="H517" s="169"/>
      <c r="I517" s="169"/>
      <c r="J517" s="169"/>
      <c r="K517" s="169"/>
      <c r="L517" s="169"/>
      <c r="M517" s="169"/>
      <c r="N517" s="169"/>
    </row>
    <row r="518" spans="1:14" s="187" customFormat="1" x14ac:dyDescent="0.2">
      <c r="A518" s="169"/>
      <c r="B518" s="184"/>
      <c r="C518" s="169"/>
      <c r="D518" s="169"/>
      <c r="E518" s="169"/>
      <c r="F518" s="169"/>
      <c r="G518" s="169"/>
      <c r="H518" s="169"/>
      <c r="I518" s="169"/>
      <c r="J518" s="169"/>
      <c r="K518" s="169"/>
      <c r="L518" s="169"/>
      <c r="M518" s="169"/>
      <c r="N518" s="169"/>
    </row>
    <row r="519" spans="1:14" s="187" customFormat="1" x14ac:dyDescent="0.2">
      <c r="A519" s="169"/>
      <c r="B519" s="184"/>
      <c r="C519" s="169"/>
      <c r="D519" s="169"/>
      <c r="E519" s="169"/>
      <c r="F519" s="169"/>
      <c r="G519" s="169"/>
      <c r="H519" s="169"/>
      <c r="I519" s="169"/>
      <c r="J519" s="169"/>
      <c r="K519" s="169"/>
      <c r="L519" s="169"/>
      <c r="M519" s="169"/>
      <c r="N519" s="169"/>
    </row>
    <row r="520" spans="1:14" s="187" customFormat="1" x14ac:dyDescent="0.2">
      <c r="A520" s="169"/>
      <c r="B520" s="184"/>
      <c r="C520" s="169"/>
      <c r="D520" s="169"/>
      <c r="E520" s="169"/>
      <c r="F520" s="169"/>
      <c r="G520" s="169"/>
      <c r="H520" s="169"/>
      <c r="I520" s="169"/>
      <c r="J520" s="169"/>
      <c r="K520" s="169"/>
      <c r="L520" s="169"/>
      <c r="M520" s="169"/>
      <c r="N520" s="169"/>
    </row>
    <row r="521" spans="1:14" s="187" customFormat="1" x14ac:dyDescent="0.2">
      <c r="A521" s="169"/>
      <c r="B521" s="184"/>
      <c r="C521" s="169"/>
      <c r="D521" s="169"/>
      <c r="E521" s="169"/>
      <c r="F521" s="169"/>
      <c r="G521" s="169"/>
      <c r="H521" s="169"/>
      <c r="I521" s="169"/>
      <c r="J521" s="169"/>
      <c r="K521" s="169"/>
      <c r="L521" s="169"/>
      <c r="M521" s="169"/>
      <c r="N521" s="169"/>
    </row>
    <row r="522" spans="1:14" s="187" customFormat="1" x14ac:dyDescent="0.2">
      <c r="A522" s="169"/>
      <c r="B522" s="184"/>
      <c r="C522" s="169"/>
      <c r="D522" s="169"/>
      <c r="E522" s="169"/>
      <c r="F522" s="169"/>
      <c r="G522" s="169"/>
      <c r="H522" s="169"/>
      <c r="I522" s="169"/>
      <c r="J522" s="169"/>
      <c r="K522" s="169"/>
      <c r="L522" s="169"/>
      <c r="M522" s="169"/>
      <c r="N522" s="169"/>
    </row>
    <row r="523" spans="1:14" s="187" customFormat="1" x14ac:dyDescent="0.2">
      <c r="A523" s="169"/>
      <c r="B523" s="184"/>
      <c r="C523" s="169"/>
      <c r="D523" s="169"/>
      <c r="E523" s="169"/>
      <c r="F523" s="169"/>
      <c r="G523" s="169"/>
      <c r="H523" s="169"/>
      <c r="I523" s="169"/>
      <c r="J523" s="169"/>
      <c r="K523" s="169"/>
      <c r="L523" s="169"/>
      <c r="M523" s="169"/>
      <c r="N523" s="169"/>
    </row>
    <row r="524" spans="1:14" s="187" customFormat="1" x14ac:dyDescent="0.2">
      <c r="A524" s="169"/>
      <c r="B524" s="184"/>
      <c r="C524" s="169"/>
      <c r="D524" s="169"/>
      <c r="E524" s="169"/>
      <c r="F524" s="169"/>
      <c r="G524" s="169"/>
      <c r="H524" s="169"/>
      <c r="I524" s="169"/>
      <c r="J524" s="169"/>
      <c r="K524" s="169"/>
      <c r="L524" s="169"/>
      <c r="M524" s="169"/>
      <c r="N524" s="169"/>
    </row>
    <row r="525" spans="1:14" s="187" customFormat="1" x14ac:dyDescent="0.2">
      <c r="A525" s="169"/>
      <c r="B525" s="184"/>
      <c r="C525" s="169"/>
      <c r="D525" s="169"/>
      <c r="E525" s="169"/>
      <c r="F525" s="169"/>
      <c r="G525" s="169"/>
      <c r="H525" s="169"/>
      <c r="I525" s="169"/>
      <c r="J525" s="169"/>
      <c r="K525" s="169"/>
      <c r="L525" s="169"/>
      <c r="M525" s="169"/>
      <c r="N525" s="169"/>
    </row>
    <row r="526" spans="1:14" s="187" customFormat="1" x14ac:dyDescent="0.2">
      <c r="A526" s="169"/>
      <c r="B526" s="184"/>
      <c r="C526" s="169"/>
      <c r="D526" s="169"/>
      <c r="E526" s="169"/>
      <c r="F526" s="169"/>
      <c r="G526" s="169"/>
      <c r="H526" s="169"/>
      <c r="I526" s="169"/>
      <c r="J526" s="169"/>
      <c r="K526" s="169"/>
      <c r="L526" s="169"/>
      <c r="M526" s="169"/>
      <c r="N526" s="169"/>
    </row>
    <row r="527" spans="1:14" s="187" customFormat="1" x14ac:dyDescent="0.2">
      <c r="A527" s="169"/>
      <c r="B527" s="184"/>
      <c r="C527" s="169"/>
      <c r="D527" s="169"/>
      <c r="E527" s="169"/>
      <c r="F527" s="169"/>
      <c r="G527" s="169"/>
      <c r="H527" s="169"/>
      <c r="I527" s="169"/>
      <c r="J527" s="169"/>
      <c r="K527" s="169"/>
      <c r="L527" s="169"/>
      <c r="M527" s="169"/>
      <c r="N527" s="169"/>
    </row>
    <row r="528" spans="1:14" s="187" customFormat="1" x14ac:dyDescent="0.2">
      <c r="A528" s="169"/>
      <c r="B528" s="184"/>
      <c r="C528" s="169"/>
      <c r="D528" s="169"/>
      <c r="E528" s="169"/>
      <c r="F528" s="169"/>
      <c r="G528" s="169"/>
      <c r="H528" s="169"/>
      <c r="I528" s="169"/>
      <c r="J528" s="169"/>
      <c r="K528" s="169"/>
      <c r="L528" s="169"/>
      <c r="M528" s="169"/>
      <c r="N528" s="169"/>
    </row>
    <row r="529" spans="1:14" s="187" customFormat="1" x14ac:dyDescent="0.2">
      <c r="A529" s="169"/>
      <c r="B529" s="184"/>
      <c r="C529" s="169"/>
      <c r="D529" s="169"/>
      <c r="E529" s="169"/>
      <c r="F529" s="169"/>
      <c r="G529" s="169"/>
      <c r="H529" s="169"/>
      <c r="I529" s="169"/>
      <c r="J529" s="169"/>
      <c r="K529" s="169"/>
      <c r="L529" s="169"/>
      <c r="M529" s="169"/>
      <c r="N529" s="169"/>
    </row>
    <row r="530" spans="1:14" s="187" customFormat="1" x14ac:dyDescent="0.2">
      <c r="A530" s="169"/>
      <c r="B530" s="184"/>
      <c r="C530" s="169"/>
      <c r="D530" s="169"/>
      <c r="E530" s="169"/>
      <c r="F530" s="169"/>
      <c r="G530" s="169"/>
      <c r="H530" s="169"/>
      <c r="I530" s="169"/>
      <c r="J530" s="169"/>
      <c r="K530" s="169"/>
      <c r="L530" s="169"/>
      <c r="M530" s="169"/>
      <c r="N530" s="169"/>
    </row>
    <row r="531" spans="1:14" s="187" customFormat="1" x14ac:dyDescent="0.2">
      <c r="A531" s="169"/>
      <c r="B531" s="184"/>
      <c r="C531" s="169"/>
      <c r="D531" s="169"/>
      <c r="E531" s="169"/>
      <c r="F531" s="169"/>
      <c r="G531" s="169"/>
      <c r="H531" s="169"/>
      <c r="I531" s="169"/>
      <c r="J531" s="169"/>
      <c r="K531" s="169"/>
      <c r="L531" s="169"/>
      <c r="M531" s="169"/>
      <c r="N531" s="169"/>
    </row>
    <row r="532" spans="1:14" s="187" customFormat="1" x14ac:dyDescent="0.2">
      <c r="A532" s="169"/>
      <c r="B532" s="184"/>
      <c r="C532" s="169"/>
      <c r="D532" s="169"/>
      <c r="E532" s="169"/>
      <c r="F532" s="169"/>
      <c r="G532" s="169"/>
      <c r="H532" s="169"/>
      <c r="I532" s="169"/>
      <c r="J532" s="169"/>
      <c r="K532" s="169"/>
      <c r="L532" s="169"/>
      <c r="M532" s="169"/>
      <c r="N532" s="169"/>
    </row>
    <row r="533" spans="1:14" s="187" customFormat="1" x14ac:dyDescent="0.2">
      <c r="A533" s="169"/>
      <c r="B533" s="184"/>
      <c r="C533" s="169"/>
      <c r="D533" s="169"/>
      <c r="E533" s="169"/>
      <c r="F533" s="169"/>
      <c r="G533" s="169"/>
      <c r="H533" s="169"/>
      <c r="I533" s="169"/>
      <c r="J533" s="169"/>
      <c r="K533" s="169"/>
      <c r="L533" s="169"/>
      <c r="M533" s="169"/>
      <c r="N533" s="169"/>
    </row>
    <row r="534" spans="1:14" s="187" customFormat="1" x14ac:dyDescent="0.2">
      <c r="A534" s="169"/>
      <c r="B534" s="184"/>
      <c r="C534" s="169"/>
      <c r="D534" s="169"/>
      <c r="E534" s="169"/>
      <c r="F534" s="169"/>
      <c r="G534" s="169"/>
      <c r="H534" s="169"/>
      <c r="I534" s="169"/>
      <c r="J534" s="169"/>
      <c r="K534" s="169"/>
      <c r="L534" s="169"/>
      <c r="M534" s="169"/>
      <c r="N534" s="169"/>
    </row>
    <row r="535" spans="1:14" s="187" customFormat="1" x14ac:dyDescent="0.2">
      <c r="A535" s="169"/>
      <c r="B535" s="184"/>
      <c r="C535" s="169"/>
      <c r="D535" s="169"/>
      <c r="E535" s="169"/>
      <c r="F535" s="169"/>
      <c r="G535" s="169"/>
      <c r="H535" s="169"/>
      <c r="I535" s="169"/>
      <c r="J535" s="169"/>
      <c r="K535" s="169"/>
      <c r="L535" s="169"/>
      <c r="M535" s="169"/>
      <c r="N535" s="169"/>
    </row>
    <row r="536" spans="1:14" s="187" customFormat="1" x14ac:dyDescent="0.2">
      <c r="A536" s="169"/>
      <c r="B536" s="184"/>
      <c r="C536" s="169"/>
      <c r="D536" s="169"/>
      <c r="E536" s="169"/>
      <c r="F536" s="169"/>
      <c r="G536" s="169"/>
      <c r="H536" s="169"/>
      <c r="I536" s="169"/>
      <c r="J536" s="169"/>
      <c r="K536" s="169"/>
      <c r="L536" s="169"/>
      <c r="M536" s="169"/>
      <c r="N536" s="169"/>
    </row>
    <row r="537" spans="1:14" s="187" customFormat="1" x14ac:dyDescent="0.2">
      <c r="A537" s="169"/>
      <c r="B537" s="184"/>
      <c r="C537" s="169"/>
      <c r="D537" s="169"/>
      <c r="E537" s="169"/>
      <c r="F537" s="169"/>
      <c r="G537" s="169"/>
      <c r="H537" s="169"/>
      <c r="I537" s="169"/>
      <c r="J537" s="169"/>
      <c r="K537" s="169"/>
      <c r="L537" s="169"/>
      <c r="M537" s="169"/>
      <c r="N537" s="169"/>
    </row>
    <row r="538" spans="1:14" s="187" customFormat="1" x14ac:dyDescent="0.2">
      <c r="A538" s="169"/>
      <c r="B538" s="184"/>
      <c r="C538" s="169"/>
      <c r="D538" s="169"/>
      <c r="E538" s="169"/>
      <c r="F538" s="169"/>
      <c r="G538" s="169"/>
      <c r="H538" s="169"/>
      <c r="I538" s="169"/>
      <c r="J538" s="169"/>
      <c r="K538" s="169"/>
      <c r="L538" s="169"/>
      <c r="M538" s="169"/>
      <c r="N538" s="169"/>
    </row>
    <row r="539" spans="1:14" s="187" customFormat="1" x14ac:dyDescent="0.2">
      <c r="A539" s="169"/>
      <c r="B539" s="184"/>
      <c r="C539" s="169"/>
      <c r="D539" s="169"/>
      <c r="E539" s="169"/>
      <c r="F539" s="169"/>
      <c r="G539" s="169"/>
      <c r="H539" s="169"/>
      <c r="I539" s="169"/>
      <c r="J539" s="169"/>
      <c r="K539" s="169"/>
      <c r="L539" s="169"/>
      <c r="M539" s="169"/>
      <c r="N539" s="169"/>
    </row>
    <row r="540" spans="1:14" s="187" customFormat="1" x14ac:dyDescent="0.2">
      <c r="A540" s="169"/>
      <c r="B540" s="184"/>
      <c r="C540" s="169"/>
      <c r="D540" s="169"/>
      <c r="E540" s="169"/>
      <c r="F540" s="169"/>
      <c r="G540" s="169"/>
      <c r="H540" s="169"/>
      <c r="I540" s="169"/>
      <c r="J540" s="169"/>
      <c r="K540" s="169"/>
      <c r="L540" s="169"/>
      <c r="M540" s="169"/>
      <c r="N540" s="169"/>
    </row>
    <row r="541" spans="1:14" s="187" customFormat="1" x14ac:dyDescent="0.2">
      <c r="A541" s="169"/>
      <c r="B541" s="184"/>
      <c r="C541" s="169"/>
      <c r="D541" s="169"/>
      <c r="E541" s="169"/>
      <c r="F541" s="169"/>
      <c r="G541" s="169"/>
      <c r="H541" s="169"/>
      <c r="I541" s="169"/>
      <c r="J541" s="169"/>
      <c r="K541" s="169"/>
      <c r="L541" s="169"/>
      <c r="M541" s="169"/>
      <c r="N541" s="169"/>
    </row>
    <row r="542" spans="1:14" s="187" customFormat="1" x14ac:dyDescent="0.2">
      <c r="A542" s="169"/>
      <c r="B542" s="184"/>
      <c r="C542" s="169"/>
      <c r="D542" s="169"/>
      <c r="E542" s="169"/>
      <c r="F542" s="169"/>
      <c r="G542" s="169"/>
      <c r="H542" s="169"/>
      <c r="I542" s="169"/>
      <c r="J542" s="169"/>
      <c r="K542" s="169"/>
      <c r="L542" s="169"/>
      <c r="M542" s="169"/>
      <c r="N542" s="169"/>
    </row>
    <row r="543" spans="1:14" s="187" customFormat="1" x14ac:dyDescent="0.2">
      <c r="A543" s="169"/>
      <c r="B543" s="184"/>
      <c r="C543" s="169"/>
      <c r="D543" s="169"/>
      <c r="E543" s="169"/>
      <c r="F543" s="169"/>
      <c r="G543" s="169"/>
      <c r="H543" s="169"/>
      <c r="I543" s="169"/>
      <c r="J543" s="169"/>
      <c r="K543" s="169"/>
      <c r="L543" s="169"/>
      <c r="M543" s="169"/>
      <c r="N543" s="169"/>
    </row>
    <row r="544" spans="1:14" s="187" customFormat="1" x14ac:dyDescent="0.2">
      <c r="A544" s="169"/>
      <c r="B544" s="184"/>
      <c r="C544" s="169"/>
      <c r="D544" s="169"/>
      <c r="E544" s="169"/>
      <c r="F544" s="169"/>
      <c r="G544" s="169"/>
      <c r="H544" s="169"/>
      <c r="I544" s="169"/>
      <c r="J544" s="169"/>
      <c r="K544" s="169"/>
      <c r="L544" s="169"/>
      <c r="M544" s="169"/>
      <c r="N544" s="169"/>
    </row>
    <row r="545" spans="1:14" s="187" customFormat="1" x14ac:dyDescent="0.2">
      <c r="A545" s="169"/>
      <c r="B545" s="184"/>
      <c r="C545" s="169"/>
      <c r="D545" s="169"/>
      <c r="E545" s="169"/>
      <c r="F545" s="169"/>
      <c r="G545" s="169"/>
      <c r="H545" s="169"/>
      <c r="I545" s="169"/>
      <c r="J545" s="169"/>
      <c r="K545" s="169"/>
      <c r="L545" s="169"/>
      <c r="M545" s="169"/>
      <c r="N545" s="169"/>
    </row>
    <row r="546" spans="1:14" s="187" customFormat="1" x14ac:dyDescent="0.2">
      <c r="A546" s="169"/>
      <c r="B546" s="184"/>
      <c r="C546" s="169"/>
      <c r="D546" s="169"/>
      <c r="E546" s="169"/>
      <c r="F546" s="169"/>
      <c r="G546" s="169"/>
      <c r="H546" s="169"/>
      <c r="I546" s="169"/>
      <c r="J546" s="169"/>
      <c r="K546" s="169"/>
      <c r="L546" s="169"/>
      <c r="M546" s="169"/>
      <c r="N546" s="169"/>
    </row>
    <row r="547" spans="1:14" s="187" customFormat="1" x14ac:dyDescent="0.2">
      <c r="A547" s="169"/>
      <c r="B547" s="184"/>
      <c r="C547" s="169"/>
      <c r="D547" s="169"/>
      <c r="E547" s="169"/>
      <c r="F547" s="169"/>
      <c r="G547" s="169"/>
      <c r="H547" s="169"/>
      <c r="I547" s="169"/>
      <c r="J547" s="169"/>
      <c r="K547" s="169"/>
      <c r="L547" s="169"/>
      <c r="M547" s="169"/>
      <c r="N547" s="169"/>
    </row>
    <row r="548" spans="1:14" s="187" customFormat="1" x14ac:dyDescent="0.2">
      <c r="A548" s="169"/>
      <c r="B548" s="184"/>
      <c r="C548" s="169"/>
      <c r="D548" s="169"/>
      <c r="E548" s="169"/>
      <c r="F548" s="169"/>
      <c r="G548" s="169"/>
      <c r="H548" s="169"/>
      <c r="I548" s="169"/>
      <c r="J548" s="169"/>
      <c r="K548" s="169"/>
      <c r="L548" s="169"/>
      <c r="M548" s="169"/>
      <c r="N548" s="169"/>
    </row>
    <row r="549" spans="1:14" s="187" customFormat="1" x14ac:dyDescent="0.2">
      <c r="A549" s="169"/>
      <c r="B549" s="184"/>
      <c r="C549" s="169"/>
      <c r="D549" s="169"/>
      <c r="E549" s="169"/>
      <c r="F549" s="169"/>
      <c r="G549" s="169"/>
      <c r="H549" s="169"/>
      <c r="I549" s="169"/>
      <c r="J549" s="169"/>
      <c r="K549" s="169"/>
      <c r="L549" s="169"/>
      <c r="M549" s="169"/>
      <c r="N549" s="169"/>
    </row>
    <row r="550" spans="1:14" s="187" customFormat="1" x14ac:dyDescent="0.2">
      <c r="A550" s="169"/>
      <c r="B550" s="184"/>
      <c r="C550" s="169"/>
      <c r="D550" s="169"/>
      <c r="E550" s="169"/>
      <c r="F550" s="169"/>
      <c r="G550" s="169"/>
      <c r="H550" s="169"/>
      <c r="I550" s="169"/>
      <c r="J550" s="169"/>
      <c r="K550" s="169"/>
      <c r="L550" s="169"/>
      <c r="M550" s="169"/>
      <c r="N550" s="169"/>
    </row>
    <row r="551" spans="1:14" s="187" customFormat="1" x14ac:dyDescent="0.2">
      <c r="A551" s="169"/>
      <c r="B551" s="184"/>
      <c r="C551" s="169"/>
      <c r="D551" s="169"/>
      <c r="E551" s="169"/>
      <c r="F551" s="169"/>
      <c r="G551" s="169"/>
      <c r="H551" s="169"/>
      <c r="I551" s="169"/>
      <c r="J551" s="169"/>
      <c r="K551" s="169"/>
      <c r="L551" s="169"/>
      <c r="M551" s="169"/>
      <c r="N551" s="169"/>
    </row>
    <row r="552" spans="1:14" s="187" customFormat="1" x14ac:dyDescent="0.2">
      <c r="A552" s="169"/>
      <c r="B552" s="184"/>
      <c r="C552" s="169"/>
      <c r="D552" s="169"/>
      <c r="E552" s="169"/>
      <c r="F552" s="169"/>
      <c r="G552" s="169"/>
      <c r="H552" s="169"/>
      <c r="I552" s="169"/>
      <c r="J552" s="169"/>
      <c r="K552" s="169"/>
      <c r="L552" s="169"/>
      <c r="M552" s="169"/>
      <c r="N552" s="169"/>
    </row>
    <row r="553" spans="1:14" s="187" customFormat="1" x14ac:dyDescent="0.2">
      <c r="A553" s="169"/>
      <c r="B553" s="184"/>
      <c r="C553" s="169"/>
      <c r="D553" s="169"/>
      <c r="E553" s="169"/>
      <c r="F553" s="169"/>
      <c r="G553" s="169"/>
      <c r="H553" s="169"/>
      <c r="I553" s="169"/>
      <c r="J553" s="169"/>
      <c r="K553" s="169"/>
      <c r="L553" s="169"/>
      <c r="M553" s="169"/>
      <c r="N553" s="169"/>
    </row>
    <row r="554" spans="1:14" s="187" customFormat="1" x14ac:dyDescent="0.2">
      <c r="A554" s="169"/>
      <c r="B554" s="184"/>
      <c r="C554" s="169"/>
      <c r="D554" s="169"/>
      <c r="E554" s="169"/>
      <c r="F554" s="169"/>
      <c r="G554" s="169"/>
      <c r="H554" s="169"/>
      <c r="I554" s="169"/>
      <c r="J554" s="169"/>
      <c r="K554" s="169"/>
      <c r="L554" s="169"/>
      <c r="M554" s="169"/>
      <c r="N554" s="169"/>
    </row>
    <row r="555" spans="1:14" s="187" customFormat="1" x14ac:dyDescent="0.2">
      <c r="A555" s="169"/>
      <c r="B555" s="184"/>
      <c r="C555" s="169"/>
      <c r="D555" s="169"/>
      <c r="E555" s="169"/>
      <c r="F555" s="169"/>
      <c r="G555" s="169"/>
      <c r="H555" s="169"/>
      <c r="I555" s="169"/>
      <c r="J555" s="169"/>
      <c r="K555" s="169"/>
      <c r="L555" s="169"/>
      <c r="M555" s="169"/>
      <c r="N555" s="169"/>
    </row>
    <row r="556" spans="1:14" s="187" customFormat="1" x14ac:dyDescent="0.2">
      <c r="A556" s="169"/>
      <c r="B556" s="184"/>
      <c r="C556" s="169"/>
      <c r="D556" s="169"/>
      <c r="E556" s="169"/>
      <c r="F556" s="169"/>
      <c r="G556" s="169"/>
      <c r="H556" s="169"/>
      <c r="I556" s="169"/>
      <c r="J556" s="169"/>
      <c r="K556" s="169"/>
      <c r="L556" s="169"/>
      <c r="M556" s="169"/>
      <c r="N556" s="169"/>
    </row>
    <row r="557" spans="1:14" s="187" customFormat="1" x14ac:dyDescent="0.2">
      <c r="A557" s="169"/>
      <c r="B557" s="184"/>
      <c r="C557" s="169"/>
      <c r="D557" s="169"/>
      <c r="E557" s="169"/>
      <c r="F557" s="169"/>
      <c r="G557" s="169"/>
      <c r="H557" s="169"/>
      <c r="I557" s="169"/>
      <c r="J557" s="169"/>
      <c r="K557" s="169"/>
      <c r="L557" s="169"/>
      <c r="M557" s="169"/>
      <c r="N557" s="169"/>
    </row>
    <row r="558" spans="1:14" s="187" customFormat="1" x14ac:dyDescent="0.2">
      <c r="A558" s="169"/>
      <c r="B558" s="184"/>
      <c r="C558" s="169"/>
      <c r="D558" s="169"/>
      <c r="E558" s="169"/>
      <c r="F558" s="169"/>
      <c r="G558" s="169"/>
      <c r="H558" s="169"/>
      <c r="I558" s="169"/>
      <c r="J558" s="169"/>
      <c r="K558" s="169"/>
      <c r="L558" s="169"/>
      <c r="M558" s="169"/>
      <c r="N558" s="169"/>
    </row>
    <row r="559" spans="1:14" s="187" customFormat="1" x14ac:dyDescent="0.2">
      <c r="A559" s="169"/>
      <c r="B559" s="184"/>
      <c r="C559" s="169"/>
      <c r="D559" s="169"/>
      <c r="E559" s="169"/>
      <c r="F559" s="169"/>
      <c r="G559" s="169"/>
      <c r="H559" s="169"/>
      <c r="I559" s="169"/>
      <c r="J559" s="169"/>
      <c r="K559" s="169"/>
      <c r="L559" s="169"/>
      <c r="M559" s="169"/>
      <c r="N559" s="169"/>
    </row>
    <row r="560" spans="1:14" s="187" customFormat="1" x14ac:dyDescent="0.2">
      <c r="A560" s="169"/>
      <c r="B560" s="184"/>
      <c r="C560" s="169"/>
      <c r="D560" s="169"/>
      <c r="E560" s="169"/>
      <c r="F560" s="169"/>
      <c r="G560" s="169"/>
      <c r="H560" s="169"/>
      <c r="I560" s="169"/>
      <c r="J560" s="169"/>
      <c r="K560" s="169"/>
      <c r="L560" s="169"/>
      <c r="M560" s="169"/>
      <c r="N560" s="169"/>
    </row>
    <row r="561" spans="1:14" s="187" customFormat="1" x14ac:dyDescent="0.2">
      <c r="A561" s="169"/>
      <c r="B561" s="184"/>
      <c r="C561" s="169"/>
      <c r="D561" s="169"/>
      <c r="E561" s="169"/>
      <c r="F561" s="169"/>
      <c r="G561" s="169"/>
      <c r="H561" s="169"/>
      <c r="I561" s="169"/>
      <c r="J561" s="169"/>
      <c r="K561" s="169"/>
      <c r="L561" s="169"/>
      <c r="M561" s="169"/>
      <c r="N561" s="169"/>
    </row>
    <row r="562" spans="1:14" s="187" customFormat="1" x14ac:dyDescent="0.2">
      <c r="A562" s="169"/>
      <c r="B562" s="184"/>
      <c r="C562" s="169"/>
      <c r="D562" s="169"/>
      <c r="E562" s="169"/>
      <c r="F562" s="169"/>
      <c r="G562" s="169"/>
      <c r="H562" s="169"/>
      <c r="I562" s="169"/>
      <c r="J562" s="169"/>
      <c r="K562" s="169"/>
      <c r="L562" s="169"/>
      <c r="M562" s="169"/>
      <c r="N562" s="169"/>
    </row>
    <row r="563" spans="1:14" s="187" customFormat="1" x14ac:dyDescent="0.2">
      <c r="A563" s="169"/>
      <c r="B563" s="184"/>
      <c r="C563" s="169"/>
      <c r="D563" s="169"/>
      <c r="E563" s="169"/>
      <c r="F563" s="169"/>
      <c r="G563" s="169"/>
      <c r="H563" s="169"/>
      <c r="I563" s="169"/>
      <c r="J563" s="169"/>
      <c r="K563" s="169"/>
      <c r="L563" s="169"/>
      <c r="M563" s="169"/>
      <c r="N563" s="169"/>
    </row>
    <row r="564" spans="1:14" s="187" customFormat="1" x14ac:dyDescent="0.2">
      <c r="A564" s="169"/>
      <c r="B564" s="184"/>
      <c r="C564" s="169"/>
      <c r="D564" s="169"/>
      <c r="E564" s="169"/>
      <c r="F564" s="169"/>
      <c r="G564" s="169"/>
      <c r="H564" s="169"/>
      <c r="I564" s="169"/>
      <c r="J564" s="169"/>
      <c r="K564" s="169"/>
      <c r="L564" s="169"/>
      <c r="M564" s="169"/>
      <c r="N564" s="169"/>
    </row>
    <row r="565" spans="1:14" s="187" customFormat="1" x14ac:dyDescent="0.2">
      <c r="A565" s="169"/>
      <c r="B565" s="184"/>
      <c r="C565" s="169"/>
      <c r="D565" s="169"/>
      <c r="E565" s="169"/>
      <c r="F565" s="169"/>
      <c r="G565" s="169"/>
      <c r="H565" s="169"/>
      <c r="I565" s="169"/>
      <c r="J565" s="169"/>
      <c r="K565" s="169"/>
      <c r="L565" s="169"/>
      <c r="M565" s="169"/>
      <c r="N565" s="169"/>
    </row>
    <row r="566" spans="1:14" s="187" customFormat="1" x14ac:dyDescent="0.2">
      <c r="A566" s="169"/>
      <c r="B566" s="184"/>
      <c r="C566" s="169"/>
      <c r="D566" s="169"/>
      <c r="E566" s="169"/>
      <c r="F566" s="169"/>
      <c r="G566" s="169"/>
      <c r="H566" s="169"/>
      <c r="I566" s="169"/>
      <c r="J566" s="169"/>
      <c r="K566" s="169"/>
      <c r="L566" s="169"/>
      <c r="M566" s="169"/>
      <c r="N566" s="169"/>
    </row>
    <row r="567" spans="1:14" s="187" customFormat="1" x14ac:dyDescent="0.2">
      <c r="A567" s="169"/>
      <c r="B567" s="184"/>
      <c r="C567" s="169"/>
      <c r="D567" s="169"/>
      <c r="E567" s="169"/>
      <c r="F567" s="169"/>
      <c r="G567" s="169"/>
      <c r="H567" s="169"/>
      <c r="I567" s="169"/>
      <c r="J567" s="169"/>
      <c r="K567" s="169"/>
      <c r="L567" s="169"/>
      <c r="M567" s="169"/>
      <c r="N567" s="169"/>
    </row>
    <row r="568" spans="1:14" s="187" customFormat="1" x14ac:dyDescent="0.2">
      <c r="A568" s="169"/>
      <c r="B568" s="184"/>
      <c r="C568" s="169"/>
      <c r="D568" s="169"/>
      <c r="E568" s="169"/>
      <c r="F568" s="169"/>
      <c r="G568" s="169"/>
      <c r="H568" s="169"/>
      <c r="I568" s="169"/>
      <c r="J568" s="169"/>
      <c r="K568" s="169"/>
      <c r="L568" s="169"/>
      <c r="M568" s="169"/>
      <c r="N568" s="169"/>
    </row>
    <row r="569" spans="1:14" s="187" customFormat="1" x14ac:dyDescent="0.2">
      <c r="A569" s="169"/>
      <c r="B569" s="184"/>
      <c r="C569" s="169"/>
      <c r="D569" s="169"/>
      <c r="E569" s="169"/>
      <c r="F569" s="169"/>
      <c r="G569" s="169"/>
      <c r="H569" s="169"/>
      <c r="I569" s="169"/>
      <c r="J569" s="169"/>
      <c r="K569" s="169"/>
      <c r="L569" s="169"/>
      <c r="M569" s="169"/>
      <c r="N569" s="169"/>
    </row>
    <row r="570" spans="1:14" s="187" customFormat="1" x14ac:dyDescent="0.2">
      <c r="A570" s="169"/>
      <c r="B570" s="184"/>
      <c r="C570" s="169"/>
      <c r="D570" s="169"/>
      <c r="E570" s="169"/>
      <c r="F570" s="169"/>
      <c r="G570" s="169"/>
      <c r="H570" s="169"/>
      <c r="I570" s="169"/>
      <c r="J570" s="169"/>
      <c r="K570" s="169"/>
      <c r="L570" s="169"/>
      <c r="M570" s="169"/>
      <c r="N570" s="169"/>
    </row>
    <row r="571" spans="1:14" s="187" customFormat="1" x14ac:dyDescent="0.2">
      <c r="A571" s="169"/>
      <c r="B571" s="184"/>
      <c r="C571" s="169"/>
      <c r="D571" s="169"/>
      <c r="E571" s="169"/>
      <c r="F571" s="169"/>
      <c r="G571" s="169"/>
      <c r="H571" s="169"/>
      <c r="I571" s="169"/>
      <c r="J571" s="169"/>
      <c r="K571" s="169"/>
      <c r="L571" s="169"/>
      <c r="M571" s="169"/>
      <c r="N571" s="169"/>
    </row>
    <row r="572" spans="1:14" s="187" customFormat="1" x14ac:dyDescent="0.2">
      <c r="A572" s="169"/>
      <c r="B572" s="184"/>
      <c r="C572" s="169"/>
      <c r="D572" s="169"/>
      <c r="E572" s="169"/>
      <c r="F572" s="169"/>
      <c r="G572" s="169"/>
      <c r="H572" s="169"/>
      <c r="I572" s="169"/>
      <c r="J572" s="169"/>
      <c r="K572" s="169"/>
      <c r="L572" s="169"/>
      <c r="M572" s="169"/>
      <c r="N572" s="169"/>
    </row>
    <row r="573" spans="1:14" s="187" customFormat="1" x14ac:dyDescent="0.2">
      <c r="A573" s="169"/>
      <c r="B573" s="184"/>
      <c r="C573" s="169"/>
      <c r="D573" s="169"/>
      <c r="E573" s="169"/>
      <c r="F573" s="169"/>
      <c r="G573" s="169"/>
      <c r="H573" s="169"/>
      <c r="I573" s="169"/>
      <c r="J573" s="169"/>
      <c r="K573" s="169"/>
      <c r="L573" s="169"/>
      <c r="M573" s="169"/>
      <c r="N573" s="169"/>
    </row>
    <row r="574" spans="1:14" s="187" customFormat="1" x14ac:dyDescent="0.2">
      <c r="A574" s="169"/>
      <c r="B574" s="184"/>
      <c r="C574" s="169"/>
      <c r="D574" s="169"/>
      <c r="E574" s="169"/>
      <c r="F574" s="169"/>
      <c r="G574" s="169"/>
      <c r="H574" s="169"/>
      <c r="I574" s="169"/>
      <c r="J574" s="169"/>
      <c r="K574" s="169"/>
      <c r="L574" s="169"/>
      <c r="M574" s="169"/>
      <c r="N574" s="169"/>
    </row>
    <row r="575" spans="1:14" s="187" customFormat="1" x14ac:dyDescent="0.2">
      <c r="A575" s="169"/>
      <c r="B575" s="184"/>
      <c r="C575" s="169"/>
      <c r="D575" s="169"/>
      <c r="E575" s="169"/>
      <c r="F575" s="169"/>
      <c r="G575" s="169"/>
      <c r="H575" s="169"/>
      <c r="I575" s="169"/>
      <c r="J575" s="169"/>
      <c r="K575" s="169"/>
      <c r="L575" s="169"/>
      <c r="M575" s="169"/>
      <c r="N575" s="169"/>
    </row>
    <row r="576" spans="1:14" s="187" customFormat="1" x14ac:dyDescent="0.2">
      <c r="A576" s="169"/>
      <c r="B576" s="184"/>
      <c r="C576" s="169"/>
      <c r="D576" s="169"/>
      <c r="E576" s="169"/>
      <c r="F576" s="169"/>
      <c r="G576" s="169"/>
      <c r="H576" s="169"/>
      <c r="I576" s="169"/>
      <c r="J576" s="169"/>
      <c r="K576" s="169"/>
      <c r="L576" s="169"/>
      <c r="M576" s="169"/>
      <c r="N576" s="169"/>
    </row>
    <row r="577" spans="1:14" s="187" customFormat="1" x14ac:dyDescent="0.2">
      <c r="A577" s="169"/>
      <c r="B577" s="184"/>
      <c r="C577" s="169"/>
      <c r="D577" s="169"/>
      <c r="E577" s="169"/>
      <c r="F577" s="169"/>
      <c r="G577" s="169"/>
      <c r="H577" s="169"/>
      <c r="I577" s="169"/>
      <c r="J577" s="169"/>
      <c r="K577" s="169"/>
      <c r="L577" s="169"/>
      <c r="M577" s="169"/>
      <c r="N577" s="169"/>
    </row>
    <row r="578" spans="1:14" s="187" customFormat="1" x14ac:dyDescent="0.2">
      <c r="A578" s="169"/>
      <c r="B578" s="184"/>
      <c r="C578" s="169"/>
      <c r="D578" s="169"/>
      <c r="E578" s="169"/>
      <c r="F578" s="169"/>
      <c r="G578" s="169"/>
      <c r="H578" s="169"/>
      <c r="I578" s="169"/>
      <c r="J578" s="169"/>
      <c r="K578" s="169"/>
      <c r="L578" s="169"/>
      <c r="M578" s="169"/>
      <c r="N578" s="169"/>
    </row>
    <row r="579" spans="1:14" s="187" customFormat="1" x14ac:dyDescent="0.2">
      <c r="A579" s="169"/>
      <c r="B579" s="184"/>
      <c r="C579" s="169"/>
      <c r="D579" s="169"/>
      <c r="E579" s="169"/>
      <c r="F579" s="169"/>
      <c r="G579" s="169"/>
      <c r="H579" s="169"/>
      <c r="I579" s="169"/>
      <c r="J579" s="169"/>
      <c r="K579" s="169"/>
      <c r="L579" s="169"/>
      <c r="M579" s="169"/>
      <c r="N579" s="169"/>
    </row>
    <row r="580" spans="1:14" s="187" customFormat="1" x14ac:dyDescent="0.2">
      <c r="A580" s="169"/>
      <c r="B580" s="184"/>
      <c r="C580" s="169"/>
      <c r="D580" s="169"/>
      <c r="E580" s="169"/>
      <c r="F580" s="169"/>
      <c r="G580" s="169"/>
      <c r="H580" s="169"/>
      <c r="I580" s="169"/>
      <c r="J580" s="169"/>
      <c r="K580" s="169"/>
      <c r="L580" s="169"/>
      <c r="M580" s="169"/>
      <c r="N580" s="169"/>
    </row>
    <row r="581" spans="1:14" s="187" customFormat="1" x14ac:dyDescent="0.2">
      <c r="A581" s="169"/>
      <c r="B581" s="184"/>
      <c r="C581" s="169"/>
      <c r="D581" s="169"/>
      <c r="E581" s="169"/>
      <c r="F581" s="169"/>
      <c r="G581" s="169"/>
      <c r="H581" s="169"/>
      <c r="I581" s="169"/>
      <c r="J581" s="169"/>
      <c r="K581" s="169"/>
      <c r="L581" s="169"/>
      <c r="M581" s="169"/>
      <c r="N581" s="169"/>
    </row>
    <row r="582" spans="1:14" s="187" customFormat="1" x14ac:dyDescent="0.2">
      <c r="A582" s="169"/>
      <c r="B582" s="184"/>
      <c r="C582" s="169"/>
      <c r="D582" s="169"/>
      <c r="E582" s="169"/>
      <c r="F582" s="169"/>
      <c r="G582" s="169"/>
      <c r="H582" s="169"/>
      <c r="I582" s="169"/>
      <c r="J582" s="169"/>
      <c r="K582" s="169"/>
      <c r="L582" s="169"/>
      <c r="M582" s="169"/>
      <c r="N582" s="169"/>
    </row>
    <row r="583" spans="1:14" s="187" customFormat="1" x14ac:dyDescent="0.2">
      <c r="A583" s="169"/>
      <c r="B583" s="184"/>
      <c r="C583" s="169"/>
      <c r="D583" s="169"/>
      <c r="E583" s="169"/>
      <c r="F583" s="169"/>
      <c r="G583" s="169"/>
      <c r="H583" s="169"/>
      <c r="I583" s="169"/>
      <c r="J583" s="169"/>
      <c r="K583" s="169"/>
      <c r="L583" s="169"/>
      <c r="M583" s="169"/>
      <c r="N583" s="169"/>
    </row>
    <row r="584" spans="1:14" s="187" customFormat="1" x14ac:dyDescent="0.2">
      <c r="A584" s="169"/>
      <c r="B584" s="184"/>
      <c r="C584" s="169"/>
      <c r="D584" s="169"/>
      <c r="E584" s="169"/>
      <c r="F584" s="169"/>
      <c r="G584" s="169"/>
      <c r="H584" s="169"/>
      <c r="I584" s="169"/>
      <c r="J584" s="169"/>
      <c r="K584" s="169"/>
      <c r="L584" s="169"/>
      <c r="M584" s="169"/>
      <c r="N584" s="169"/>
    </row>
    <row r="585" spans="1:14" s="187" customFormat="1" x14ac:dyDescent="0.2">
      <c r="A585" s="169"/>
      <c r="B585" s="184"/>
      <c r="C585" s="169"/>
      <c r="D585" s="169"/>
      <c r="E585" s="169"/>
      <c r="F585" s="169"/>
      <c r="G585" s="169"/>
      <c r="H585" s="169"/>
      <c r="I585" s="169"/>
      <c r="J585" s="169"/>
      <c r="K585" s="169"/>
      <c r="L585" s="169"/>
      <c r="M585" s="169"/>
      <c r="N585" s="169"/>
    </row>
    <row r="586" spans="1:14" s="187" customFormat="1" x14ac:dyDescent="0.2">
      <c r="A586" s="169"/>
      <c r="B586" s="184"/>
      <c r="C586" s="169"/>
      <c r="D586" s="169"/>
      <c r="E586" s="169"/>
      <c r="F586" s="169"/>
      <c r="G586" s="169"/>
      <c r="H586" s="169"/>
      <c r="I586" s="169"/>
      <c r="J586" s="169"/>
      <c r="K586" s="169"/>
      <c r="L586" s="169"/>
      <c r="M586" s="169"/>
      <c r="N586" s="169"/>
    </row>
    <row r="587" spans="1:14" s="187" customFormat="1" x14ac:dyDescent="0.2">
      <c r="A587" s="169"/>
      <c r="B587" s="184"/>
      <c r="C587" s="169"/>
      <c r="D587" s="169"/>
      <c r="E587" s="169"/>
      <c r="F587" s="169"/>
      <c r="G587" s="169"/>
      <c r="H587" s="169"/>
      <c r="I587" s="169"/>
      <c r="J587" s="169"/>
      <c r="K587" s="169"/>
      <c r="L587" s="169"/>
      <c r="M587" s="169"/>
      <c r="N587" s="169"/>
    </row>
    <row r="588" spans="1:14" s="187" customFormat="1" x14ac:dyDescent="0.2">
      <c r="A588" s="169"/>
      <c r="B588" s="184"/>
      <c r="C588" s="169"/>
      <c r="D588" s="169"/>
      <c r="E588" s="169"/>
      <c r="F588" s="169"/>
      <c r="G588" s="169"/>
      <c r="H588" s="169"/>
      <c r="I588" s="169"/>
      <c r="J588" s="169"/>
      <c r="K588" s="169"/>
      <c r="L588" s="169"/>
      <c r="M588" s="169"/>
      <c r="N588" s="169"/>
    </row>
    <row r="589" spans="1:14" s="187" customFormat="1" x14ac:dyDescent="0.2">
      <c r="A589" s="169"/>
      <c r="B589" s="184"/>
      <c r="C589" s="169"/>
      <c r="D589" s="169"/>
      <c r="E589" s="169"/>
      <c r="F589" s="169"/>
      <c r="G589" s="169"/>
      <c r="H589" s="169"/>
      <c r="I589" s="169"/>
      <c r="J589" s="169"/>
      <c r="K589" s="169"/>
      <c r="L589" s="169"/>
      <c r="M589" s="169"/>
      <c r="N589" s="169"/>
    </row>
    <row r="590" spans="1:14" s="187" customFormat="1" x14ac:dyDescent="0.2">
      <c r="A590" s="169"/>
      <c r="B590" s="184"/>
      <c r="C590" s="169"/>
      <c r="D590" s="169"/>
      <c r="E590" s="169"/>
      <c r="F590" s="169"/>
      <c r="G590" s="169"/>
      <c r="H590" s="169"/>
      <c r="I590" s="169"/>
      <c r="J590" s="169"/>
      <c r="K590" s="169"/>
      <c r="L590" s="169"/>
      <c r="M590" s="169"/>
      <c r="N590" s="169"/>
    </row>
    <row r="591" spans="1:14" s="187" customFormat="1" x14ac:dyDescent="0.2">
      <c r="A591" s="169"/>
      <c r="B591" s="184"/>
      <c r="C591" s="169"/>
      <c r="D591" s="169"/>
      <c r="E591" s="169"/>
      <c r="F591" s="169"/>
      <c r="G591" s="169"/>
      <c r="H591" s="169"/>
      <c r="I591" s="169"/>
      <c r="J591" s="169"/>
      <c r="K591" s="169"/>
      <c r="L591" s="169"/>
      <c r="M591" s="169"/>
      <c r="N591" s="169"/>
    </row>
    <row r="592" spans="1:14" s="187" customFormat="1" x14ac:dyDescent="0.2">
      <c r="A592" s="169"/>
      <c r="B592" s="184"/>
      <c r="C592" s="169"/>
      <c r="D592" s="169"/>
      <c r="E592" s="169"/>
      <c r="F592" s="169"/>
      <c r="G592" s="169"/>
      <c r="H592" s="169"/>
      <c r="I592" s="169"/>
      <c r="J592" s="169"/>
      <c r="K592" s="169"/>
      <c r="L592" s="169"/>
      <c r="M592" s="169"/>
      <c r="N592" s="169"/>
    </row>
    <row r="593" spans="1:14" s="187" customFormat="1" x14ac:dyDescent="0.2">
      <c r="A593" s="169"/>
      <c r="B593" s="184"/>
      <c r="C593" s="169"/>
      <c r="D593" s="169"/>
      <c r="E593" s="169"/>
      <c r="F593" s="169"/>
      <c r="G593" s="169"/>
      <c r="H593" s="169"/>
      <c r="I593" s="169"/>
      <c r="J593" s="169"/>
      <c r="K593" s="169"/>
      <c r="L593" s="169"/>
      <c r="M593" s="169"/>
      <c r="N593" s="169"/>
    </row>
    <row r="594" spans="1:14" s="187" customFormat="1" x14ac:dyDescent="0.2">
      <c r="A594" s="169"/>
      <c r="B594" s="184"/>
      <c r="C594" s="169"/>
      <c r="D594" s="169"/>
      <c r="E594" s="169"/>
      <c r="F594" s="169"/>
      <c r="G594" s="169"/>
      <c r="H594" s="169"/>
      <c r="I594" s="169"/>
      <c r="J594" s="169"/>
      <c r="K594" s="169"/>
      <c r="L594" s="169"/>
      <c r="M594" s="169"/>
      <c r="N594" s="169"/>
    </row>
    <row r="595" spans="1:14" s="187" customFormat="1" x14ac:dyDescent="0.2">
      <c r="A595" s="169"/>
      <c r="B595" s="184"/>
      <c r="C595" s="169"/>
      <c r="D595" s="169"/>
      <c r="E595" s="169"/>
      <c r="F595" s="169"/>
      <c r="G595" s="169"/>
      <c r="H595" s="169"/>
      <c r="I595" s="169"/>
      <c r="J595" s="169"/>
      <c r="K595" s="169"/>
      <c r="L595" s="169"/>
      <c r="M595" s="169"/>
      <c r="N595" s="169"/>
    </row>
    <row r="596" spans="1:14" s="187" customFormat="1" x14ac:dyDescent="0.2">
      <c r="A596" s="169"/>
      <c r="B596" s="184"/>
      <c r="C596" s="169"/>
      <c r="D596" s="169"/>
      <c r="E596" s="169"/>
      <c r="F596" s="169"/>
      <c r="G596" s="169"/>
      <c r="H596" s="169"/>
      <c r="I596" s="169"/>
      <c r="J596" s="169"/>
      <c r="K596" s="169"/>
      <c r="L596" s="169"/>
      <c r="M596" s="169"/>
      <c r="N596" s="169"/>
    </row>
    <row r="597" spans="1:14" s="187" customFormat="1" x14ac:dyDescent="0.2">
      <c r="A597" s="169"/>
      <c r="B597" s="184"/>
      <c r="C597" s="169"/>
      <c r="D597" s="169"/>
      <c r="E597" s="169"/>
      <c r="F597" s="169"/>
      <c r="G597" s="169"/>
      <c r="H597" s="169"/>
      <c r="I597" s="169"/>
      <c r="J597" s="169"/>
      <c r="K597" s="169"/>
      <c r="L597" s="169"/>
      <c r="M597" s="169"/>
      <c r="N597" s="169"/>
    </row>
    <row r="598" spans="1:14" s="187" customFormat="1" x14ac:dyDescent="0.2">
      <c r="A598" s="169"/>
      <c r="B598" s="184"/>
      <c r="C598" s="169"/>
      <c r="D598" s="169"/>
      <c r="E598" s="169"/>
      <c r="F598" s="169"/>
      <c r="G598" s="169"/>
      <c r="H598" s="169"/>
      <c r="I598" s="169"/>
      <c r="J598" s="169"/>
      <c r="K598" s="169"/>
      <c r="L598" s="169"/>
      <c r="M598" s="169"/>
      <c r="N598" s="169"/>
    </row>
    <row r="599" spans="1:14" s="187" customFormat="1" x14ac:dyDescent="0.2">
      <c r="A599" s="169"/>
      <c r="B599" s="184"/>
      <c r="C599" s="169"/>
      <c r="D599" s="169"/>
      <c r="E599" s="169"/>
      <c r="F599" s="169"/>
      <c r="G599" s="169"/>
      <c r="H599" s="169"/>
      <c r="I599" s="169"/>
      <c r="J599" s="169"/>
      <c r="K599" s="169"/>
      <c r="L599" s="169"/>
      <c r="M599" s="169"/>
      <c r="N599" s="169"/>
    </row>
  </sheetData>
  <sheetProtection sheet="1" objects="1" scenarios="1"/>
  <mergeCells count="5">
    <mergeCell ref="J2:N2"/>
    <mergeCell ref="A4:A5"/>
    <mergeCell ref="A6:N6"/>
    <mergeCell ref="A25:N25"/>
    <mergeCell ref="A41:N41"/>
  </mergeCells>
  <hyperlinks>
    <hyperlink ref="A1" r:id="rId1" display="Design Resource Index from the Pedestrian and Bicycle Information Center"/>
  </hyperlinks>
  <pageMargins left="0.25" right="0.25" top="0.75" bottom="0.75" header="0.3" footer="0.3"/>
  <pageSetup paperSize="119" scale="5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M606"/>
  <sheetViews>
    <sheetView zoomScale="70" zoomScaleNormal="70" zoomScalePageLayoutView="70" workbookViewId="0">
      <pane xSplit="3" topLeftCell="D1" activePane="topRight" state="frozen"/>
      <selection pane="topRight"/>
    </sheetView>
  </sheetViews>
  <sheetFormatPr baseColWidth="10" defaultColWidth="8.83203125" defaultRowHeight="15" x14ac:dyDescent="0.2"/>
  <cols>
    <col min="1" max="1" width="5.6640625" style="273" customWidth="1"/>
    <col min="2" max="2" width="6.6640625" style="272" customWidth="1"/>
    <col min="3" max="3" width="52.6640625" style="48" customWidth="1"/>
    <col min="4" max="14" width="26.6640625" style="48" customWidth="1"/>
    <col min="15" max="15" width="15.33203125" style="48" bestFit="1" customWidth="1"/>
    <col min="16" max="16" width="17.5" style="48" customWidth="1"/>
    <col min="17" max="16384" width="8.83203125" style="48"/>
  </cols>
  <sheetData>
    <row r="1" spans="1:18" x14ac:dyDescent="0.2">
      <c r="A1" s="285" t="s">
        <v>905</v>
      </c>
    </row>
    <row r="2" spans="1:18" ht="31" x14ac:dyDescent="0.2">
      <c r="A2" s="133" t="s">
        <v>546</v>
      </c>
      <c r="B2" s="133"/>
      <c r="C2" s="194"/>
      <c r="D2" s="39"/>
      <c r="E2" s="39"/>
      <c r="F2" s="39"/>
      <c r="G2" s="39"/>
      <c r="H2" s="39"/>
      <c r="I2" s="39"/>
      <c r="J2" s="421" t="s">
        <v>147</v>
      </c>
      <c r="K2" s="421"/>
      <c r="L2" s="421"/>
      <c r="M2" s="421"/>
      <c r="N2" s="421"/>
    </row>
    <row r="3" spans="1:18" ht="17" thickBot="1" x14ac:dyDescent="0.25">
      <c r="A3" s="45" t="s">
        <v>358</v>
      </c>
      <c r="B3" s="46"/>
      <c r="C3" s="47"/>
      <c r="D3" s="39"/>
      <c r="E3" s="39"/>
      <c r="F3" s="39"/>
      <c r="G3" s="39"/>
      <c r="H3" s="39"/>
      <c r="I3" s="39"/>
      <c r="J3" s="39"/>
      <c r="K3" s="39"/>
      <c r="L3" s="39"/>
      <c r="M3" s="39"/>
      <c r="N3" s="39"/>
    </row>
    <row r="4" spans="1:18" ht="60" x14ac:dyDescent="0.2">
      <c r="A4" s="422"/>
      <c r="B4" s="46"/>
      <c r="C4" s="49"/>
      <c r="D4" s="50" t="s">
        <v>149</v>
      </c>
      <c r="E4" s="51" t="s">
        <v>150</v>
      </c>
      <c r="F4" s="52" t="s">
        <v>151</v>
      </c>
      <c r="G4" s="51" t="s">
        <v>152</v>
      </c>
      <c r="H4" s="52" t="s">
        <v>153</v>
      </c>
      <c r="I4" s="51" t="s">
        <v>154</v>
      </c>
      <c r="J4" s="52" t="s">
        <v>155</v>
      </c>
      <c r="K4" s="51" t="s">
        <v>156</v>
      </c>
      <c r="L4" s="52" t="s">
        <v>157</v>
      </c>
      <c r="M4" s="51" t="s">
        <v>158</v>
      </c>
      <c r="N4" s="53" t="s">
        <v>159</v>
      </c>
    </row>
    <row r="5" spans="1:18" s="61" customFormat="1" ht="18" customHeight="1" thickBot="1" x14ac:dyDescent="0.25">
      <c r="A5" s="423"/>
      <c r="B5" s="54"/>
      <c r="C5" s="55"/>
      <c r="D5" s="56" t="s">
        <v>160</v>
      </c>
      <c r="E5" s="57" t="s">
        <v>160</v>
      </c>
      <c r="F5" s="58" t="s">
        <v>160</v>
      </c>
      <c r="G5" s="57" t="s">
        <v>160</v>
      </c>
      <c r="H5" s="58" t="s">
        <v>161</v>
      </c>
      <c r="I5" s="57" t="s">
        <v>162</v>
      </c>
      <c r="J5" s="58" t="s">
        <v>163</v>
      </c>
      <c r="K5" s="57" t="s">
        <v>163</v>
      </c>
      <c r="L5" s="58" t="s">
        <v>164</v>
      </c>
      <c r="M5" s="57" t="s">
        <v>164</v>
      </c>
      <c r="N5" s="59" t="s">
        <v>165</v>
      </c>
      <c r="P5" s="39"/>
      <c r="Q5" s="39"/>
      <c r="R5" s="39"/>
    </row>
    <row r="6" spans="1:18" s="137" customFormat="1" ht="22.25" customHeight="1" x14ac:dyDescent="0.2">
      <c r="A6" s="446" t="s">
        <v>547</v>
      </c>
      <c r="B6" s="447"/>
      <c r="C6" s="448"/>
      <c r="D6" s="195"/>
      <c r="E6" s="195"/>
      <c r="F6" s="196"/>
      <c r="G6" s="195"/>
      <c r="H6" s="197"/>
      <c r="I6" s="196"/>
      <c r="J6" s="196"/>
      <c r="K6" s="195"/>
      <c r="L6" s="197"/>
      <c r="M6" s="195"/>
      <c r="N6" s="198"/>
      <c r="O6" s="199"/>
      <c r="P6" s="39"/>
      <c r="Q6" s="39"/>
      <c r="R6" s="39"/>
    </row>
    <row r="7" spans="1:18" x14ac:dyDescent="0.2">
      <c r="A7" s="200" t="s">
        <v>167</v>
      </c>
      <c r="B7" s="201" t="s">
        <v>175</v>
      </c>
      <c r="C7" s="202"/>
      <c r="D7" s="203"/>
      <c r="E7" s="83" t="s">
        <v>187</v>
      </c>
      <c r="F7" s="449" t="s">
        <v>170</v>
      </c>
      <c r="G7" s="204" t="s">
        <v>548</v>
      </c>
      <c r="H7" s="205"/>
      <c r="I7" s="206"/>
      <c r="J7" s="206"/>
      <c r="K7" s="203"/>
      <c r="L7" s="452" t="s">
        <v>170</v>
      </c>
      <c r="M7" s="83" t="s">
        <v>287</v>
      </c>
      <c r="N7" s="207"/>
      <c r="P7" s="39"/>
      <c r="Q7" s="39"/>
      <c r="R7" s="39"/>
    </row>
    <row r="8" spans="1:18" x14ac:dyDescent="0.2">
      <c r="A8" s="200" t="s">
        <v>368</v>
      </c>
      <c r="B8" s="201" t="s">
        <v>549</v>
      </c>
      <c r="C8" s="202"/>
      <c r="D8" s="203"/>
      <c r="E8" s="83" t="s">
        <v>550</v>
      </c>
      <c r="F8" s="450"/>
      <c r="G8" s="83" t="s">
        <v>551</v>
      </c>
      <c r="H8" s="205"/>
      <c r="I8" s="206"/>
      <c r="J8" s="206"/>
      <c r="K8" s="203"/>
      <c r="L8" s="453"/>
      <c r="M8" s="203"/>
      <c r="N8" s="154" t="s">
        <v>552</v>
      </c>
      <c r="P8" s="39"/>
      <c r="Q8" s="39"/>
      <c r="R8" s="39"/>
    </row>
    <row r="9" spans="1:18" x14ac:dyDescent="0.2">
      <c r="A9" s="200" t="s">
        <v>372</v>
      </c>
      <c r="B9" s="201" t="s">
        <v>553</v>
      </c>
      <c r="C9" s="202"/>
      <c r="D9" s="203"/>
      <c r="E9" s="83" t="s">
        <v>554</v>
      </c>
      <c r="F9" s="450"/>
      <c r="G9" s="83" t="s">
        <v>555</v>
      </c>
      <c r="H9" s="205"/>
      <c r="I9" s="83" t="s">
        <v>556</v>
      </c>
      <c r="J9" s="206"/>
      <c r="K9" s="83" t="s">
        <v>557</v>
      </c>
      <c r="L9" s="453"/>
      <c r="M9" s="203"/>
      <c r="N9" s="207"/>
      <c r="P9" s="39"/>
      <c r="Q9" s="39"/>
      <c r="R9" s="39"/>
    </row>
    <row r="10" spans="1:18" x14ac:dyDescent="0.2">
      <c r="A10" s="200" t="s">
        <v>375</v>
      </c>
      <c r="B10" s="201" t="s">
        <v>558</v>
      </c>
      <c r="C10" s="202"/>
      <c r="D10" s="203"/>
      <c r="E10" s="83" t="s">
        <v>559</v>
      </c>
      <c r="F10" s="450"/>
      <c r="G10" s="83" t="s">
        <v>560</v>
      </c>
      <c r="H10" s="83" t="s">
        <v>561</v>
      </c>
      <c r="I10" s="83" t="s">
        <v>562</v>
      </c>
      <c r="J10" s="206"/>
      <c r="K10" s="83" t="s">
        <v>563</v>
      </c>
      <c r="L10" s="453"/>
      <c r="M10" s="83" t="s">
        <v>564</v>
      </c>
      <c r="N10" s="154" t="s">
        <v>565</v>
      </c>
      <c r="P10" s="39"/>
      <c r="Q10" s="39"/>
      <c r="R10" s="39"/>
    </row>
    <row r="11" spans="1:18" x14ac:dyDescent="0.2">
      <c r="A11" s="200" t="s">
        <v>378</v>
      </c>
      <c r="B11" s="201" t="s">
        <v>566</v>
      </c>
      <c r="C11" s="202"/>
      <c r="D11" s="203"/>
      <c r="E11" s="83" t="s">
        <v>567</v>
      </c>
      <c r="F11" s="450"/>
      <c r="G11" s="72" t="s">
        <v>568</v>
      </c>
      <c r="H11" s="205"/>
      <c r="I11" s="83" t="s">
        <v>569</v>
      </c>
      <c r="J11" s="206"/>
      <c r="K11" s="203"/>
      <c r="L11" s="453"/>
      <c r="M11" s="203"/>
      <c r="N11" s="154" t="s">
        <v>570</v>
      </c>
      <c r="P11" s="39"/>
      <c r="Q11" s="39"/>
      <c r="R11" s="39"/>
    </row>
    <row r="12" spans="1:18" x14ac:dyDescent="0.2">
      <c r="A12" s="200" t="s">
        <v>382</v>
      </c>
      <c r="B12" s="201" t="s">
        <v>571</v>
      </c>
      <c r="C12" s="202"/>
      <c r="D12" s="203"/>
      <c r="E12" s="83" t="s">
        <v>415</v>
      </c>
      <c r="F12" s="450"/>
      <c r="G12" s="83" t="s">
        <v>572</v>
      </c>
      <c r="H12" s="205"/>
      <c r="I12" s="83" t="s">
        <v>573</v>
      </c>
      <c r="J12" s="206"/>
      <c r="K12" s="203"/>
      <c r="L12" s="453"/>
      <c r="M12" s="72" t="s">
        <v>574</v>
      </c>
      <c r="N12" s="207"/>
    </row>
    <row r="13" spans="1:18" x14ac:dyDescent="0.2">
      <c r="A13" s="200" t="s">
        <v>384</v>
      </c>
      <c r="B13" s="201" t="s">
        <v>575</v>
      </c>
      <c r="C13" s="202"/>
      <c r="D13" s="203"/>
      <c r="E13" s="208"/>
      <c r="F13" s="450"/>
      <c r="G13" s="83" t="s">
        <v>576</v>
      </c>
      <c r="H13" s="205"/>
      <c r="I13" s="206"/>
      <c r="J13" s="206"/>
      <c r="K13" s="203"/>
      <c r="L13" s="453"/>
      <c r="M13" s="83" t="s">
        <v>577</v>
      </c>
      <c r="N13" s="207"/>
    </row>
    <row r="14" spans="1:18" x14ac:dyDescent="0.2">
      <c r="A14" s="200" t="s">
        <v>386</v>
      </c>
      <c r="B14" s="201" t="s">
        <v>578</v>
      </c>
      <c r="C14" s="202"/>
      <c r="D14" s="203"/>
      <c r="E14" s="83" t="s">
        <v>193</v>
      </c>
      <c r="F14" s="450"/>
      <c r="G14" s="83" t="s">
        <v>579</v>
      </c>
      <c r="H14" s="205"/>
      <c r="I14" s="83" t="s">
        <v>580</v>
      </c>
      <c r="J14" s="206"/>
      <c r="K14" s="203"/>
      <c r="L14" s="453"/>
      <c r="M14" s="83" t="s">
        <v>581</v>
      </c>
      <c r="N14" s="207"/>
    </row>
    <row r="15" spans="1:18" x14ac:dyDescent="0.2">
      <c r="A15" s="200" t="s">
        <v>390</v>
      </c>
      <c r="B15" s="201" t="s">
        <v>582</v>
      </c>
      <c r="C15" s="202"/>
      <c r="D15" s="203"/>
      <c r="E15" s="208"/>
      <c r="F15" s="450"/>
      <c r="G15" s="83" t="s">
        <v>579</v>
      </c>
      <c r="H15" s="205"/>
      <c r="I15" s="206"/>
      <c r="J15" s="206"/>
      <c r="K15" s="83" t="s">
        <v>583</v>
      </c>
      <c r="L15" s="453"/>
      <c r="M15" s="83" t="s">
        <v>581</v>
      </c>
      <c r="N15" s="207"/>
    </row>
    <row r="16" spans="1:18" x14ac:dyDescent="0.2">
      <c r="A16" s="200" t="s">
        <v>393</v>
      </c>
      <c r="B16" s="201" t="s">
        <v>584</v>
      </c>
      <c r="C16" s="202"/>
      <c r="D16" s="203"/>
      <c r="E16" s="208"/>
      <c r="F16" s="450"/>
      <c r="G16" s="209"/>
      <c r="H16" s="205"/>
      <c r="I16" s="72" t="s">
        <v>585</v>
      </c>
      <c r="J16" s="206"/>
      <c r="K16" s="203"/>
      <c r="L16" s="453"/>
      <c r="M16" s="83" t="s">
        <v>586</v>
      </c>
      <c r="N16" s="207"/>
    </row>
    <row r="17" spans="1:39" x14ac:dyDescent="0.2">
      <c r="A17" s="200" t="s">
        <v>397</v>
      </c>
      <c r="B17" s="201" t="s">
        <v>587</v>
      </c>
      <c r="C17" s="202"/>
      <c r="D17" s="203"/>
      <c r="E17" s="208"/>
      <c r="F17" s="450"/>
      <c r="G17" s="83" t="s">
        <v>568</v>
      </c>
      <c r="H17" s="205"/>
      <c r="I17" s="206"/>
      <c r="J17" s="206"/>
      <c r="K17" s="203"/>
      <c r="L17" s="453"/>
      <c r="M17" s="83" t="s">
        <v>588</v>
      </c>
      <c r="N17" s="207"/>
    </row>
    <row r="18" spans="1:39" x14ac:dyDescent="0.2">
      <c r="A18" s="200" t="s">
        <v>401</v>
      </c>
      <c r="B18" s="201" t="s">
        <v>589</v>
      </c>
      <c r="C18" s="202"/>
      <c r="D18" s="203"/>
      <c r="E18" s="208"/>
      <c r="F18" s="450"/>
      <c r="G18" s="83" t="s">
        <v>568</v>
      </c>
      <c r="H18" s="83" t="s">
        <v>590</v>
      </c>
      <c r="I18" s="206"/>
      <c r="J18" s="206"/>
      <c r="K18" s="83" t="s">
        <v>591</v>
      </c>
      <c r="L18" s="453"/>
      <c r="M18" s="83" t="s">
        <v>592</v>
      </c>
      <c r="N18" s="207"/>
    </row>
    <row r="19" spans="1:39" x14ac:dyDescent="0.2">
      <c r="A19" s="200" t="s">
        <v>404</v>
      </c>
      <c r="B19" s="201" t="s">
        <v>593</v>
      </c>
      <c r="C19" s="202"/>
      <c r="D19" s="203"/>
      <c r="E19" s="208"/>
      <c r="F19" s="450"/>
      <c r="G19" s="83" t="s">
        <v>594</v>
      </c>
      <c r="H19" s="205"/>
      <c r="I19" s="206"/>
      <c r="J19" s="206"/>
      <c r="K19" s="203"/>
      <c r="L19" s="453"/>
      <c r="M19" s="83" t="s">
        <v>595</v>
      </c>
      <c r="N19" s="207"/>
      <c r="P19" s="39"/>
      <c r="Q19" s="39"/>
      <c r="R19" s="39"/>
      <c r="S19" s="39"/>
      <c r="T19" s="39"/>
      <c r="U19" s="39"/>
      <c r="V19" s="39"/>
      <c r="W19" s="39"/>
      <c r="X19" s="39"/>
      <c r="Y19" s="39"/>
      <c r="Z19" s="39"/>
      <c r="AA19" s="39"/>
      <c r="AB19" s="39"/>
      <c r="AC19" s="39"/>
      <c r="AD19" s="39"/>
      <c r="AE19" s="39"/>
      <c r="AF19" s="39"/>
      <c r="AG19" s="39"/>
      <c r="AH19" s="39"/>
      <c r="AI19" s="39"/>
      <c r="AJ19" s="39"/>
      <c r="AK19" s="39"/>
      <c r="AL19" s="39"/>
      <c r="AM19" s="39"/>
    </row>
    <row r="20" spans="1:39" x14ac:dyDescent="0.2">
      <c r="A20" s="200" t="s">
        <v>410</v>
      </c>
      <c r="B20" s="201" t="s">
        <v>596</v>
      </c>
      <c r="C20" s="202"/>
      <c r="D20" s="203"/>
      <c r="E20" s="83" t="s">
        <v>597</v>
      </c>
      <c r="F20" s="450"/>
      <c r="G20" s="83" t="s">
        <v>598</v>
      </c>
      <c r="H20" s="205"/>
      <c r="I20" s="206"/>
      <c r="J20" s="206"/>
      <c r="K20" s="203"/>
      <c r="L20" s="453"/>
      <c r="M20" s="83" t="s">
        <v>599</v>
      </c>
      <c r="N20" s="207"/>
      <c r="P20" s="39"/>
      <c r="Q20" s="39"/>
      <c r="R20" s="39"/>
      <c r="S20" s="39"/>
      <c r="T20" s="39"/>
      <c r="U20" s="39"/>
      <c r="V20" s="39"/>
      <c r="W20" s="39"/>
      <c r="X20" s="39"/>
      <c r="Y20" s="39"/>
      <c r="Z20" s="39"/>
      <c r="AA20" s="39"/>
      <c r="AB20" s="39"/>
      <c r="AC20" s="39"/>
      <c r="AD20" s="39"/>
      <c r="AE20" s="39"/>
      <c r="AF20" s="39"/>
      <c r="AG20" s="39"/>
      <c r="AH20" s="39"/>
      <c r="AI20" s="39"/>
      <c r="AJ20" s="39"/>
      <c r="AK20" s="39"/>
      <c r="AL20" s="39"/>
      <c r="AM20" s="39"/>
    </row>
    <row r="21" spans="1:39" ht="26" x14ac:dyDescent="0.2">
      <c r="A21" s="200" t="s">
        <v>413</v>
      </c>
      <c r="B21" s="201" t="s">
        <v>424</v>
      </c>
      <c r="C21" s="210"/>
      <c r="D21" s="203"/>
      <c r="E21" s="208"/>
      <c r="F21" s="450"/>
      <c r="G21" s="83" t="s">
        <v>600</v>
      </c>
      <c r="H21" s="168" t="s">
        <v>601</v>
      </c>
      <c r="I21" s="206"/>
      <c r="J21" s="206"/>
      <c r="K21" s="168" t="s">
        <v>602</v>
      </c>
      <c r="L21" s="453"/>
      <c r="M21" s="203"/>
      <c r="N21" s="154" t="s">
        <v>603</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39" ht="18.75" customHeight="1" x14ac:dyDescent="0.2">
      <c r="A22" s="200" t="s">
        <v>418</v>
      </c>
      <c r="B22" s="201" t="s">
        <v>604</v>
      </c>
      <c r="C22" s="210"/>
      <c r="D22" s="203"/>
      <c r="E22" s="83" t="s">
        <v>433</v>
      </c>
      <c r="F22" s="451"/>
      <c r="G22" s="83" t="s">
        <v>434</v>
      </c>
      <c r="H22" s="168" t="s">
        <v>605</v>
      </c>
      <c r="I22" s="206"/>
      <c r="J22" s="206"/>
      <c r="K22" s="83" t="s">
        <v>606</v>
      </c>
      <c r="L22" s="454"/>
      <c r="M22" s="72" t="s">
        <v>607</v>
      </c>
      <c r="N22" s="154" t="s">
        <v>608</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row>
    <row r="23" spans="1:39" s="218" customFormat="1" ht="17.25" customHeight="1" x14ac:dyDescent="0.2">
      <c r="A23" s="211" t="s">
        <v>420</v>
      </c>
      <c r="B23" s="212" t="s">
        <v>609</v>
      </c>
      <c r="C23" s="213"/>
      <c r="D23" s="214"/>
      <c r="E23" s="214"/>
      <c r="F23" s="214"/>
      <c r="G23" s="214"/>
      <c r="H23" s="215"/>
      <c r="I23" s="215"/>
      <c r="J23" s="215"/>
      <c r="K23" s="215"/>
      <c r="L23" s="215"/>
      <c r="M23" s="215"/>
      <c r="N23" s="216"/>
      <c r="O23" s="217"/>
      <c r="P23" s="39"/>
      <c r="Q23" s="39"/>
      <c r="R23" s="39"/>
      <c r="S23" s="39"/>
      <c r="T23" s="39"/>
      <c r="U23" s="39"/>
      <c r="V23" s="39"/>
      <c r="W23" s="39"/>
      <c r="X23" s="39"/>
      <c r="Y23" s="39"/>
      <c r="Z23" s="39"/>
      <c r="AA23" s="39"/>
      <c r="AB23" s="39"/>
      <c r="AC23" s="39"/>
      <c r="AD23" s="39"/>
      <c r="AE23" s="39"/>
      <c r="AF23" s="39"/>
      <c r="AG23" s="39"/>
      <c r="AH23" s="39"/>
      <c r="AI23" s="39"/>
      <c r="AJ23" s="39"/>
      <c r="AK23" s="39"/>
      <c r="AL23" s="39"/>
      <c r="AM23" s="39"/>
    </row>
    <row r="24" spans="1:39" ht="17.25" customHeight="1" x14ac:dyDescent="0.2">
      <c r="A24" s="219"/>
      <c r="B24" s="220" t="s">
        <v>610</v>
      </c>
      <c r="C24" s="221" t="s">
        <v>611</v>
      </c>
      <c r="D24" s="203"/>
      <c r="E24" s="208"/>
      <c r="F24" s="449" t="s">
        <v>170</v>
      </c>
      <c r="G24" s="83" t="s">
        <v>612</v>
      </c>
      <c r="H24" s="205"/>
      <c r="I24" s="206"/>
      <c r="J24" s="206"/>
      <c r="K24" s="203"/>
      <c r="L24" s="452" t="s">
        <v>170</v>
      </c>
      <c r="M24" s="203"/>
      <c r="N24" s="154" t="s">
        <v>409</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row>
    <row r="25" spans="1:39" ht="17.25" customHeight="1" x14ac:dyDescent="0.2">
      <c r="A25" s="219"/>
      <c r="B25" s="220" t="s">
        <v>613</v>
      </c>
      <c r="C25" s="221" t="s">
        <v>614</v>
      </c>
      <c r="D25" s="83" t="s">
        <v>615</v>
      </c>
      <c r="E25" s="83" t="s">
        <v>616</v>
      </c>
      <c r="F25" s="450"/>
      <c r="G25" s="83" t="s">
        <v>617</v>
      </c>
      <c r="H25" s="205"/>
      <c r="I25" s="83" t="s">
        <v>618</v>
      </c>
      <c r="J25" s="206"/>
      <c r="K25" s="203"/>
      <c r="L25" s="453"/>
      <c r="M25" s="83" t="s">
        <v>619</v>
      </c>
      <c r="N25" s="207"/>
      <c r="P25" s="39"/>
      <c r="Q25" s="39"/>
      <c r="R25" s="39"/>
      <c r="S25" s="39"/>
      <c r="T25" s="39"/>
      <c r="U25" s="39"/>
      <c r="V25" s="39"/>
      <c r="W25" s="39"/>
      <c r="X25" s="39"/>
      <c r="Y25" s="39"/>
      <c r="Z25" s="39"/>
      <c r="AA25" s="39"/>
      <c r="AB25" s="39"/>
      <c r="AC25" s="39"/>
      <c r="AD25" s="39"/>
      <c r="AE25" s="39"/>
      <c r="AF25" s="39"/>
      <c r="AG25" s="39"/>
      <c r="AH25" s="39"/>
      <c r="AI25" s="39"/>
      <c r="AJ25" s="39"/>
      <c r="AK25" s="39"/>
      <c r="AL25" s="39"/>
      <c r="AM25" s="39"/>
    </row>
    <row r="26" spans="1:39" ht="17.25" customHeight="1" x14ac:dyDescent="0.2">
      <c r="A26" s="219"/>
      <c r="B26" s="220" t="s">
        <v>620</v>
      </c>
      <c r="C26" s="221" t="s">
        <v>621</v>
      </c>
      <c r="D26" s="83" t="s">
        <v>622</v>
      </c>
      <c r="E26" s="208"/>
      <c r="F26" s="450"/>
      <c r="G26" s="83" t="s">
        <v>600</v>
      </c>
      <c r="H26" s="205"/>
      <c r="I26" s="83" t="s">
        <v>623</v>
      </c>
      <c r="J26" s="206"/>
      <c r="K26" s="203"/>
      <c r="L26" s="453"/>
      <c r="M26" s="83" t="s">
        <v>619</v>
      </c>
      <c r="N26" s="154" t="s">
        <v>624</v>
      </c>
      <c r="P26" s="39"/>
      <c r="Q26" s="39"/>
      <c r="R26" s="39"/>
      <c r="S26" s="39"/>
      <c r="T26" s="39"/>
      <c r="U26" s="39"/>
      <c r="V26" s="39"/>
      <c r="W26" s="39"/>
      <c r="X26" s="39"/>
      <c r="Y26" s="39"/>
      <c r="Z26" s="39"/>
      <c r="AA26" s="39"/>
      <c r="AB26" s="39"/>
      <c r="AC26" s="39"/>
      <c r="AD26" s="39"/>
      <c r="AE26" s="39"/>
      <c r="AF26" s="39"/>
      <c r="AG26" s="39"/>
      <c r="AH26" s="39"/>
      <c r="AI26" s="39"/>
      <c r="AJ26" s="39"/>
      <c r="AK26" s="39"/>
      <c r="AL26" s="39"/>
      <c r="AM26" s="39"/>
    </row>
    <row r="27" spans="1:39" ht="17.25" customHeight="1" x14ac:dyDescent="0.2">
      <c r="A27" s="219"/>
      <c r="B27" s="220" t="s">
        <v>625</v>
      </c>
      <c r="C27" s="221" t="s">
        <v>626</v>
      </c>
      <c r="D27" s="203"/>
      <c r="E27" s="208"/>
      <c r="F27" s="450"/>
      <c r="G27" s="83" t="s">
        <v>193</v>
      </c>
      <c r="I27" s="83" t="s">
        <v>627</v>
      </c>
      <c r="J27" s="206"/>
      <c r="K27" s="83" t="s">
        <v>628</v>
      </c>
      <c r="L27" s="453"/>
      <c r="N27" s="207"/>
      <c r="P27" s="39"/>
      <c r="Q27" s="39"/>
      <c r="R27" s="39"/>
      <c r="S27" s="39"/>
      <c r="T27" s="39"/>
      <c r="U27" s="39"/>
      <c r="V27" s="39"/>
      <c r="W27" s="39"/>
      <c r="X27" s="39"/>
      <c r="Y27" s="39"/>
      <c r="Z27" s="39"/>
      <c r="AA27" s="39"/>
      <c r="AB27" s="39"/>
      <c r="AC27" s="39"/>
      <c r="AD27" s="39"/>
      <c r="AE27" s="39"/>
      <c r="AF27" s="39"/>
      <c r="AG27" s="39"/>
      <c r="AH27" s="39"/>
      <c r="AI27" s="39"/>
      <c r="AJ27" s="39"/>
      <c r="AK27" s="39"/>
      <c r="AL27" s="39"/>
      <c r="AM27" s="39"/>
    </row>
    <row r="28" spans="1:39" ht="17.25" customHeight="1" x14ac:dyDescent="0.2">
      <c r="A28" s="219"/>
      <c r="B28" s="220" t="s">
        <v>629</v>
      </c>
      <c r="C28" s="221" t="s">
        <v>630</v>
      </c>
      <c r="D28" s="203"/>
      <c r="E28" s="222"/>
      <c r="F28" s="450"/>
      <c r="G28" s="72" t="s">
        <v>187</v>
      </c>
      <c r="H28" s="83" t="s">
        <v>631</v>
      </c>
      <c r="I28" s="206"/>
      <c r="J28" s="206"/>
      <c r="K28" s="83" t="s">
        <v>632</v>
      </c>
      <c r="L28" s="453"/>
      <c r="M28" s="83" t="s">
        <v>633</v>
      </c>
      <c r="N28" s="154" t="s">
        <v>634</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row>
    <row r="29" spans="1:39" x14ac:dyDescent="0.2">
      <c r="A29" s="200"/>
      <c r="B29" s="220" t="s">
        <v>635</v>
      </c>
      <c r="C29" s="221" t="s">
        <v>636</v>
      </c>
      <c r="D29" s="203"/>
      <c r="E29" s="223"/>
      <c r="F29" s="450"/>
      <c r="G29" s="83" t="s">
        <v>597</v>
      </c>
      <c r="H29" s="205"/>
      <c r="I29" s="206"/>
      <c r="J29" s="206"/>
      <c r="K29" s="203"/>
      <c r="L29" s="453"/>
      <c r="M29" s="223"/>
      <c r="N29" s="154" t="s">
        <v>637</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row>
    <row r="30" spans="1:39" x14ac:dyDescent="0.2">
      <c r="A30" s="200"/>
      <c r="B30" s="220" t="s">
        <v>638</v>
      </c>
      <c r="C30" s="221" t="s">
        <v>639</v>
      </c>
      <c r="D30" s="203"/>
      <c r="E30" s="223"/>
      <c r="F30" s="450"/>
      <c r="G30" s="83" t="s">
        <v>640</v>
      </c>
      <c r="H30" s="205"/>
      <c r="I30" s="206"/>
      <c r="J30" s="206"/>
      <c r="K30" s="203"/>
      <c r="L30" s="453"/>
      <c r="M30" s="223"/>
      <c r="N30" s="154" t="s">
        <v>641</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row>
    <row r="31" spans="1:39" x14ac:dyDescent="0.2">
      <c r="A31" s="200"/>
      <c r="B31" s="220" t="s">
        <v>642</v>
      </c>
      <c r="C31" s="221" t="s">
        <v>643</v>
      </c>
      <c r="D31" s="203"/>
      <c r="E31" s="83" t="s">
        <v>616</v>
      </c>
      <c r="F31" s="450"/>
      <c r="G31" s="83" t="s">
        <v>644</v>
      </c>
      <c r="H31" s="205"/>
      <c r="I31" s="206"/>
      <c r="J31" s="206"/>
      <c r="K31" s="83" t="s">
        <v>645</v>
      </c>
      <c r="L31" s="453"/>
      <c r="M31" s="83" t="s">
        <v>619</v>
      </c>
      <c r="N31" s="154" t="s">
        <v>370</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row>
    <row r="32" spans="1:39" x14ac:dyDescent="0.2">
      <c r="A32" s="200"/>
      <c r="B32" s="220" t="s">
        <v>646</v>
      </c>
      <c r="C32" s="221" t="s">
        <v>647</v>
      </c>
      <c r="D32" s="203"/>
      <c r="E32" s="223"/>
      <c r="F32" s="450"/>
      <c r="G32" s="83" t="s">
        <v>648</v>
      </c>
      <c r="H32" s="205"/>
      <c r="I32" s="206"/>
      <c r="J32" s="206"/>
      <c r="K32" s="203"/>
      <c r="L32" s="454"/>
      <c r="M32" s="223"/>
      <c r="N32" s="154" t="s">
        <v>649</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row>
    <row r="33" spans="1:39" s="218" customFormat="1" ht="16" x14ac:dyDescent="0.2">
      <c r="A33" s="211" t="s">
        <v>423</v>
      </c>
      <c r="B33" s="212" t="s">
        <v>650</v>
      </c>
      <c r="C33" s="224"/>
      <c r="D33" s="215"/>
      <c r="E33" s="215"/>
      <c r="F33" s="215"/>
      <c r="G33" s="215"/>
      <c r="H33" s="215"/>
      <c r="I33" s="215"/>
      <c r="J33" s="215"/>
      <c r="K33" s="215"/>
      <c r="L33" s="215"/>
      <c r="M33" s="215"/>
      <c r="N33" s="216"/>
      <c r="O33" s="217"/>
      <c r="P33" s="39"/>
      <c r="Q33" s="39"/>
      <c r="R33" s="39"/>
      <c r="S33" s="39"/>
      <c r="T33" s="39"/>
      <c r="U33" s="39"/>
      <c r="V33" s="39"/>
      <c r="W33" s="39"/>
      <c r="X33" s="39"/>
      <c r="Y33" s="39"/>
      <c r="Z33" s="39"/>
      <c r="AA33" s="39"/>
      <c r="AB33" s="39"/>
      <c r="AC33" s="39"/>
      <c r="AD33" s="39"/>
      <c r="AE33" s="39"/>
      <c r="AF33" s="39"/>
      <c r="AG33" s="39"/>
      <c r="AH33" s="39"/>
      <c r="AI33" s="39"/>
      <c r="AJ33" s="39"/>
      <c r="AK33" s="39"/>
      <c r="AL33" s="39"/>
      <c r="AM33" s="39"/>
    </row>
    <row r="34" spans="1:39" x14ac:dyDescent="0.2">
      <c r="A34" s="219"/>
      <c r="B34" s="220" t="s">
        <v>651</v>
      </c>
      <c r="C34" s="221" t="s">
        <v>652</v>
      </c>
      <c r="D34" s="203"/>
      <c r="E34" s="225" t="s">
        <v>653</v>
      </c>
      <c r="F34" s="455" t="s">
        <v>170</v>
      </c>
      <c r="G34" s="209"/>
      <c r="H34" s="205"/>
      <c r="I34" s="225" t="s">
        <v>654</v>
      </c>
      <c r="J34" s="206"/>
      <c r="K34" s="203"/>
      <c r="L34" s="452" t="s">
        <v>170</v>
      </c>
      <c r="M34" s="225" t="s">
        <v>655</v>
      </c>
      <c r="N34" s="226" t="s">
        <v>656</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row>
    <row r="35" spans="1:39" ht="26" x14ac:dyDescent="0.2">
      <c r="A35" s="219"/>
      <c r="B35" s="220" t="s">
        <v>657</v>
      </c>
      <c r="C35" s="221" t="s">
        <v>658</v>
      </c>
      <c r="D35" s="203"/>
      <c r="E35" s="208"/>
      <c r="F35" s="456"/>
      <c r="G35" s="209"/>
      <c r="H35" s="205"/>
      <c r="I35" s="83" t="s">
        <v>659</v>
      </c>
      <c r="J35" s="206"/>
      <c r="K35" s="203"/>
      <c r="L35" s="453"/>
      <c r="M35" s="168" t="s">
        <v>660</v>
      </c>
      <c r="N35" s="207"/>
      <c r="P35" s="39"/>
      <c r="Q35" s="39"/>
      <c r="R35" s="39"/>
      <c r="S35" s="39"/>
      <c r="T35" s="39"/>
      <c r="U35" s="39"/>
      <c r="V35" s="39"/>
      <c r="W35" s="39"/>
      <c r="X35" s="39"/>
      <c r="Y35" s="39"/>
      <c r="Z35" s="39"/>
      <c r="AA35" s="39"/>
      <c r="AB35" s="39"/>
      <c r="AC35" s="39"/>
      <c r="AD35" s="39"/>
      <c r="AE35" s="39"/>
      <c r="AF35" s="39"/>
      <c r="AG35" s="39"/>
      <c r="AH35" s="39"/>
      <c r="AI35" s="39"/>
      <c r="AJ35" s="39"/>
      <c r="AK35" s="39"/>
      <c r="AL35" s="39"/>
      <c r="AM35" s="39"/>
    </row>
    <row r="36" spans="1:39" x14ac:dyDescent="0.2">
      <c r="A36" s="219"/>
      <c r="B36" s="220" t="s">
        <v>661</v>
      </c>
      <c r="C36" s="221" t="s">
        <v>662</v>
      </c>
      <c r="D36" s="203"/>
      <c r="E36" s="208"/>
      <c r="F36" s="456"/>
      <c r="G36" s="209"/>
      <c r="H36" s="205"/>
      <c r="I36" s="83" t="s">
        <v>663</v>
      </c>
      <c r="J36" s="206"/>
      <c r="K36" s="203"/>
      <c r="L36" s="453"/>
      <c r="M36" s="83" t="s">
        <v>664</v>
      </c>
      <c r="N36" s="154" t="s">
        <v>665</v>
      </c>
      <c r="P36" s="39"/>
      <c r="Q36" s="39"/>
      <c r="R36" s="39"/>
      <c r="S36" s="39"/>
      <c r="T36" s="39"/>
      <c r="U36" s="39"/>
      <c r="V36" s="39"/>
      <c r="W36" s="39"/>
      <c r="X36" s="39"/>
      <c r="Y36" s="39"/>
      <c r="Z36" s="39"/>
      <c r="AA36" s="39"/>
      <c r="AB36" s="39"/>
      <c r="AC36" s="39"/>
      <c r="AD36" s="39"/>
      <c r="AE36" s="39"/>
      <c r="AF36" s="39"/>
      <c r="AG36" s="39"/>
      <c r="AH36" s="39"/>
      <c r="AI36" s="39"/>
      <c r="AJ36" s="39"/>
      <c r="AK36" s="39"/>
      <c r="AL36" s="39"/>
      <c r="AM36" s="39"/>
    </row>
    <row r="37" spans="1:39" x14ac:dyDescent="0.2">
      <c r="A37" s="219"/>
      <c r="B37" s="220" t="s">
        <v>666</v>
      </c>
      <c r="C37" s="221" t="s">
        <v>667</v>
      </c>
      <c r="D37" s="203"/>
      <c r="E37" s="208"/>
      <c r="F37" s="456"/>
      <c r="G37" s="209"/>
      <c r="H37" s="205"/>
      <c r="I37" s="206"/>
      <c r="J37" s="206"/>
      <c r="K37" s="203"/>
      <c r="L37" s="453"/>
      <c r="M37" s="83" t="s">
        <v>668</v>
      </c>
      <c r="N37" s="154" t="s">
        <v>669</v>
      </c>
      <c r="P37" s="39"/>
      <c r="Q37" s="39"/>
      <c r="R37" s="39"/>
      <c r="S37" s="39"/>
      <c r="T37" s="39"/>
      <c r="U37" s="39"/>
      <c r="V37" s="39"/>
      <c r="W37" s="39"/>
      <c r="X37" s="39"/>
      <c r="Y37" s="39"/>
      <c r="Z37" s="39"/>
      <c r="AA37" s="39"/>
      <c r="AB37" s="39"/>
      <c r="AC37" s="39"/>
      <c r="AD37" s="39"/>
      <c r="AE37" s="39"/>
      <c r="AF37" s="39"/>
      <c r="AG37" s="39"/>
      <c r="AH37" s="39"/>
      <c r="AI37" s="39"/>
      <c r="AJ37" s="39"/>
      <c r="AK37" s="39"/>
      <c r="AL37" s="39"/>
      <c r="AM37" s="39"/>
    </row>
    <row r="38" spans="1:39" ht="16" thickBot="1" x14ac:dyDescent="0.25">
      <c r="A38" s="227"/>
      <c r="B38" s="228" t="s">
        <v>670</v>
      </c>
      <c r="C38" s="229" t="s">
        <v>671</v>
      </c>
      <c r="D38" s="230"/>
      <c r="E38" s="178" t="s">
        <v>653</v>
      </c>
      <c r="F38" s="457"/>
      <c r="G38" s="178" t="s">
        <v>672</v>
      </c>
      <c r="H38" s="231"/>
      <c r="I38" s="232"/>
      <c r="J38" s="232"/>
      <c r="K38" s="231"/>
      <c r="L38" s="458"/>
      <c r="M38" s="178" t="s">
        <v>673</v>
      </c>
      <c r="N38" s="233"/>
      <c r="P38" s="39"/>
      <c r="Q38" s="39"/>
      <c r="R38" s="39"/>
      <c r="S38" s="39"/>
      <c r="T38" s="39"/>
      <c r="U38" s="39"/>
      <c r="V38" s="39"/>
      <c r="W38" s="39"/>
      <c r="X38" s="39"/>
      <c r="Y38" s="39"/>
      <c r="Z38" s="39"/>
      <c r="AA38" s="39"/>
      <c r="AB38" s="39"/>
      <c r="AC38" s="39"/>
      <c r="AD38" s="39"/>
      <c r="AE38" s="39"/>
      <c r="AF38" s="39"/>
      <c r="AG38" s="39"/>
      <c r="AH38" s="39"/>
      <c r="AI38" s="39"/>
      <c r="AJ38" s="39"/>
      <c r="AK38" s="39"/>
      <c r="AL38" s="39"/>
      <c r="AM38" s="39"/>
    </row>
    <row r="39" spans="1:39" s="137" customFormat="1" ht="22.25" customHeight="1" x14ac:dyDescent="0.2">
      <c r="A39" s="459" t="s">
        <v>674</v>
      </c>
      <c r="B39" s="460"/>
      <c r="C39" s="461"/>
      <c r="D39" s="234"/>
      <c r="E39" s="234"/>
      <c r="F39" s="235"/>
      <c r="G39" s="235"/>
      <c r="H39" s="236"/>
      <c r="I39" s="235"/>
      <c r="J39" s="235"/>
      <c r="K39" s="234"/>
      <c r="L39" s="236"/>
      <c r="M39" s="234"/>
      <c r="N39" s="237"/>
      <c r="O39" s="199"/>
      <c r="P39" s="39"/>
      <c r="Q39" s="39"/>
      <c r="R39" s="39"/>
      <c r="S39" s="39"/>
      <c r="T39" s="39"/>
      <c r="U39" s="39"/>
      <c r="V39" s="39"/>
      <c r="W39" s="39"/>
      <c r="X39" s="39"/>
      <c r="Y39" s="39"/>
      <c r="Z39" s="39"/>
      <c r="AA39" s="39"/>
      <c r="AB39" s="39"/>
      <c r="AC39" s="39"/>
      <c r="AD39" s="39"/>
      <c r="AE39" s="39"/>
      <c r="AF39" s="39"/>
      <c r="AG39" s="39"/>
      <c r="AH39" s="39"/>
      <c r="AI39" s="39"/>
      <c r="AJ39" s="39"/>
      <c r="AK39" s="39"/>
      <c r="AL39" s="39"/>
      <c r="AM39" s="39"/>
    </row>
    <row r="40" spans="1:39" x14ac:dyDescent="0.2">
      <c r="A40" s="200" t="s">
        <v>174</v>
      </c>
      <c r="B40" s="201" t="s">
        <v>675</v>
      </c>
      <c r="C40" s="202"/>
      <c r="D40" s="238"/>
      <c r="E40" s="239"/>
      <c r="F40" s="436" t="s">
        <v>170</v>
      </c>
      <c r="G40" s="83" t="s">
        <v>451</v>
      </c>
      <c r="H40" s="240"/>
      <c r="I40" s="241"/>
      <c r="J40" s="204" t="s">
        <v>482</v>
      </c>
      <c r="K40" s="203"/>
      <c r="L40" s="436" t="s">
        <v>170</v>
      </c>
      <c r="M40" s="83" t="s">
        <v>676</v>
      </c>
      <c r="N40" s="207"/>
      <c r="P40" s="39"/>
      <c r="Q40" s="39"/>
      <c r="R40" s="39"/>
      <c r="S40" s="39"/>
      <c r="T40" s="39"/>
      <c r="U40" s="39"/>
      <c r="V40" s="39"/>
      <c r="W40" s="39"/>
      <c r="X40" s="39"/>
      <c r="Y40" s="39"/>
      <c r="Z40" s="39"/>
      <c r="AA40" s="39"/>
      <c r="AB40" s="39"/>
      <c r="AC40" s="39"/>
      <c r="AD40" s="39"/>
      <c r="AE40" s="39"/>
      <c r="AF40" s="39"/>
      <c r="AG40" s="39"/>
      <c r="AH40" s="39"/>
      <c r="AI40" s="39"/>
      <c r="AJ40" s="39"/>
      <c r="AK40" s="39"/>
      <c r="AL40" s="39"/>
      <c r="AM40" s="39"/>
    </row>
    <row r="41" spans="1:39" x14ac:dyDescent="0.2">
      <c r="A41" s="200" t="s">
        <v>179</v>
      </c>
      <c r="B41" s="201" t="s">
        <v>677</v>
      </c>
      <c r="C41" s="202"/>
      <c r="D41" s="238"/>
      <c r="E41" s="239"/>
      <c r="F41" s="437"/>
      <c r="G41" s="83" t="s">
        <v>678</v>
      </c>
      <c r="H41" s="242"/>
      <c r="I41" s="83" t="s">
        <v>679</v>
      </c>
      <c r="J41" s="241"/>
      <c r="K41" s="203"/>
      <c r="L41" s="437"/>
      <c r="M41" s="83" t="s">
        <v>680</v>
      </c>
      <c r="N41" s="154" t="s">
        <v>681</v>
      </c>
      <c r="P41" s="39"/>
      <c r="Q41" s="39"/>
      <c r="R41" s="39"/>
      <c r="S41" s="39"/>
      <c r="T41" s="39"/>
      <c r="U41" s="39"/>
      <c r="V41" s="39"/>
      <c r="W41" s="39"/>
      <c r="X41" s="39"/>
      <c r="Y41" s="39"/>
      <c r="Z41" s="39"/>
      <c r="AA41" s="39"/>
      <c r="AB41" s="39"/>
      <c r="AC41" s="39"/>
      <c r="AD41" s="39"/>
      <c r="AE41" s="39"/>
      <c r="AF41" s="39"/>
      <c r="AG41" s="39"/>
      <c r="AH41" s="39"/>
      <c r="AI41" s="39"/>
      <c r="AJ41" s="39"/>
      <c r="AK41" s="39"/>
      <c r="AL41" s="39"/>
      <c r="AM41" s="39"/>
    </row>
    <row r="42" spans="1:39" x14ac:dyDescent="0.2">
      <c r="A42" s="200" t="s">
        <v>185</v>
      </c>
      <c r="B42" s="201" t="s">
        <v>682</v>
      </c>
      <c r="C42" s="202"/>
      <c r="D42" s="238"/>
      <c r="E42" s="95"/>
      <c r="F42" s="437"/>
      <c r="G42" s="83" t="s">
        <v>683</v>
      </c>
      <c r="H42" s="242"/>
      <c r="I42" s="83" t="s">
        <v>684</v>
      </c>
      <c r="J42" s="241"/>
      <c r="K42" s="203"/>
      <c r="L42" s="437"/>
      <c r="M42" s="83" t="s">
        <v>685</v>
      </c>
      <c r="N42" s="207"/>
      <c r="P42" s="39"/>
      <c r="Q42" s="39"/>
      <c r="R42" s="39"/>
      <c r="S42" s="39"/>
      <c r="T42" s="39"/>
      <c r="U42" s="39"/>
      <c r="V42" s="39"/>
      <c r="W42" s="39"/>
      <c r="X42" s="39"/>
      <c r="Y42" s="39"/>
      <c r="Z42" s="39"/>
      <c r="AA42" s="39"/>
      <c r="AB42" s="39"/>
      <c r="AC42" s="39"/>
      <c r="AD42" s="39"/>
      <c r="AE42" s="39"/>
      <c r="AF42" s="39"/>
      <c r="AG42" s="39"/>
      <c r="AH42" s="39"/>
      <c r="AI42" s="39"/>
      <c r="AJ42" s="39"/>
      <c r="AK42" s="39"/>
      <c r="AL42" s="39"/>
      <c r="AM42" s="39"/>
    </row>
    <row r="43" spans="1:39" x14ac:dyDescent="0.2">
      <c r="A43" s="200" t="s">
        <v>191</v>
      </c>
      <c r="B43" s="201" t="s">
        <v>438</v>
      </c>
      <c r="C43" s="202"/>
      <c r="D43" s="238"/>
      <c r="E43" s="95"/>
      <c r="F43" s="437"/>
      <c r="G43" s="83" t="s">
        <v>686</v>
      </c>
      <c r="H43" s="240"/>
      <c r="I43" s="83" t="s">
        <v>440</v>
      </c>
      <c r="J43" s="241"/>
      <c r="K43" s="203"/>
      <c r="L43" s="437"/>
      <c r="M43" s="83" t="s">
        <v>564</v>
      </c>
      <c r="N43" s="154" t="s">
        <v>687</v>
      </c>
      <c r="P43" s="39"/>
      <c r="Q43" s="39"/>
      <c r="R43" s="39"/>
      <c r="S43" s="39"/>
      <c r="T43" s="39"/>
      <c r="U43" s="39"/>
      <c r="V43" s="39"/>
      <c r="W43" s="39"/>
      <c r="X43" s="39"/>
      <c r="Y43" s="39"/>
      <c r="Z43" s="39"/>
      <c r="AA43" s="39"/>
      <c r="AB43" s="39"/>
      <c r="AC43" s="39"/>
      <c r="AD43" s="39"/>
      <c r="AE43" s="39"/>
      <c r="AF43" s="39"/>
      <c r="AG43" s="39"/>
      <c r="AH43" s="39"/>
      <c r="AI43" s="39"/>
      <c r="AJ43" s="39"/>
      <c r="AK43" s="39"/>
      <c r="AL43" s="39"/>
      <c r="AM43" s="39"/>
    </row>
    <row r="44" spans="1:39" x14ac:dyDescent="0.2">
      <c r="A44" s="200" t="s">
        <v>196</v>
      </c>
      <c r="B44" s="201" t="s">
        <v>688</v>
      </c>
      <c r="C44" s="202"/>
      <c r="D44" s="238"/>
      <c r="E44" s="95"/>
      <c r="F44" s="437"/>
      <c r="G44" s="83" t="s">
        <v>689</v>
      </c>
      <c r="H44" s="83" t="s">
        <v>690</v>
      </c>
      <c r="I44" s="83" t="s">
        <v>691</v>
      </c>
      <c r="J44" s="243"/>
      <c r="K44" s="244"/>
      <c r="L44" s="437"/>
      <c r="M44" s="244"/>
      <c r="N44" s="154" t="s">
        <v>692</v>
      </c>
      <c r="P44" s="39"/>
      <c r="Q44" s="39"/>
      <c r="R44" s="39"/>
      <c r="S44" s="39"/>
      <c r="T44" s="39"/>
      <c r="U44" s="39"/>
      <c r="V44" s="39"/>
      <c r="W44" s="39"/>
      <c r="X44" s="39"/>
      <c r="Y44" s="39"/>
      <c r="Z44" s="39"/>
      <c r="AA44" s="39"/>
      <c r="AB44" s="39"/>
      <c r="AC44" s="39"/>
      <c r="AD44" s="39"/>
      <c r="AE44" s="39"/>
      <c r="AF44" s="39"/>
      <c r="AG44" s="39"/>
      <c r="AH44" s="39"/>
      <c r="AI44" s="39"/>
      <c r="AJ44" s="39"/>
      <c r="AK44" s="39"/>
      <c r="AL44" s="39"/>
      <c r="AM44" s="39"/>
    </row>
    <row r="45" spans="1:39" x14ac:dyDescent="0.2">
      <c r="A45" s="200" t="s">
        <v>201</v>
      </c>
      <c r="B45" s="201" t="s">
        <v>693</v>
      </c>
      <c r="C45" s="202"/>
      <c r="D45" s="238"/>
      <c r="E45" s="244"/>
      <c r="F45" s="437"/>
      <c r="G45" s="83" t="s">
        <v>689</v>
      </c>
      <c r="H45" s="240"/>
      <c r="I45" s="243"/>
      <c r="J45" s="83" t="s">
        <v>694</v>
      </c>
      <c r="K45" s="244"/>
      <c r="L45" s="437"/>
      <c r="M45" s="83" t="s">
        <v>695</v>
      </c>
      <c r="N45" s="207"/>
      <c r="P45" s="39"/>
      <c r="Q45" s="39"/>
      <c r="R45" s="39"/>
      <c r="S45" s="39"/>
      <c r="T45" s="39"/>
      <c r="U45" s="39"/>
      <c r="V45" s="39"/>
      <c r="W45" s="39"/>
      <c r="X45" s="39"/>
      <c r="Y45" s="39"/>
      <c r="Z45" s="39"/>
      <c r="AA45" s="39"/>
      <c r="AB45" s="39"/>
      <c r="AC45" s="39"/>
      <c r="AD45" s="39"/>
      <c r="AE45" s="39"/>
      <c r="AF45" s="39"/>
      <c r="AG45" s="39"/>
      <c r="AH45" s="39"/>
      <c r="AI45" s="39"/>
      <c r="AJ45" s="39"/>
      <c r="AK45" s="39"/>
      <c r="AL45" s="39"/>
      <c r="AM45" s="39"/>
    </row>
    <row r="46" spans="1:39" x14ac:dyDescent="0.2">
      <c r="A46" s="200" t="s">
        <v>205</v>
      </c>
      <c r="B46" s="201" t="s">
        <v>696</v>
      </c>
      <c r="C46" s="202"/>
      <c r="D46" s="238"/>
      <c r="E46" s="83" t="s">
        <v>338</v>
      </c>
      <c r="F46" s="437"/>
      <c r="G46" s="83" t="s">
        <v>568</v>
      </c>
      <c r="H46" s="240"/>
      <c r="I46" s="243"/>
      <c r="J46" s="243"/>
      <c r="K46" s="244"/>
      <c r="L46" s="437"/>
      <c r="M46" s="83" t="s">
        <v>297</v>
      </c>
      <c r="N46" s="207"/>
      <c r="P46" s="39"/>
      <c r="Q46" s="39"/>
      <c r="R46" s="39"/>
      <c r="S46" s="39"/>
      <c r="T46" s="39"/>
      <c r="U46" s="39"/>
      <c r="V46" s="39"/>
      <c r="W46" s="39"/>
      <c r="X46" s="39"/>
      <c r="Y46" s="39"/>
      <c r="Z46" s="39"/>
      <c r="AA46" s="39"/>
      <c r="AB46" s="39"/>
      <c r="AC46" s="39"/>
      <c r="AD46" s="39"/>
      <c r="AE46" s="39"/>
      <c r="AF46" s="39"/>
      <c r="AG46" s="39"/>
      <c r="AH46" s="39"/>
      <c r="AI46" s="39"/>
      <c r="AJ46" s="39"/>
      <c r="AK46" s="39"/>
      <c r="AL46" s="39"/>
      <c r="AM46" s="39"/>
    </row>
    <row r="47" spans="1:39" x14ac:dyDescent="0.2">
      <c r="A47" s="200" t="s">
        <v>210</v>
      </c>
      <c r="B47" s="201" t="s">
        <v>697</v>
      </c>
      <c r="C47" s="202"/>
      <c r="D47" s="83" t="s">
        <v>698</v>
      </c>
      <c r="E47" s="83" t="s">
        <v>699</v>
      </c>
      <c r="F47" s="437"/>
      <c r="G47" s="83" t="s">
        <v>700</v>
      </c>
      <c r="H47" s="245"/>
      <c r="I47" s="243"/>
      <c r="J47" s="243"/>
      <c r="K47" s="244"/>
      <c r="L47" s="437"/>
      <c r="M47" s="244"/>
      <c r="N47" s="154" t="s">
        <v>552</v>
      </c>
      <c r="P47" s="39"/>
      <c r="Q47" s="39"/>
      <c r="R47" s="39"/>
      <c r="S47" s="39"/>
      <c r="T47" s="39"/>
      <c r="U47" s="39"/>
      <c r="V47" s="39"/>
      <c r="W47" s="39"/>
      <c r="X47" s="39"/>
      <c r="Y47" s="39"/>
      <c r="Z47" s="39"/>
      <c r="AA47" s="39"/>
      <c r="AB47" s="39"/>
      <c r="AC47" s="39"/>
      <c r="AD47" s="39"/>
      <c r="AE47" s="39"/>
      <c r="AF47" s="39"/>
      <c r="AG47" s="39"/>
      <c r="AH47" s="39"/>
      <c r="AI47" s="39"/>
      <c r="AJ47" s="39"/>
      <c r="AK47" s="39"/>
      <c r="AL47" s="39"/>
      <c r="AM47" s="39"/>
    </row>
    <row r="48" spans="1:39" x14ac:dyDescent="0.2">
      <c r="A48" s="200" t="s">
        <v>214</v>
      </c>
      <c r="B48" s="201" t="s">
        <v>701</v>
      </c>
      <c r="C48" s="202"/>
      <c r="D48" s="203"/>
      <c r="E48" s="244"/>
      <c r="F48" s="437"/>
      <c r="G48" s="83" t="s">
        <v>689</v>
      </c>
      <c r="H48" s="240"/>
      <c r="I48" s="83" t="s">
        <v>702</v>
      </c>
      <c r="J48" s="204" t="s">
        <v>703</v>
      </c>
      <c r="K48" s="244"/>
      <c r="L48" s="437"/>
      <c r="M48" s="244"/>
      <c r="N48" s="207"/>
      <c r="P48" s="39"/>
      <c r="Q48" s="39"/>
      <c r="R48" s="39"/>
      <c r="S48" s="39"/>
      <c r="T48" s="39"/>
      <c r="U48" s="39"/>
      <c r="V48" s="39"/>
      <c r="W48" s="39"/>
      <c r="X48" s="39"/>
      <c r="Y48" s="39"/>
      <c r="Z48" s="39"/>
      <c r="AA48" s="39"/>
      <c r="AB48" s="39"/>
      <c r="AC48" s="39"/>
      <c r="AD48" s="39"/>
      <c r="AE48" s="39"/>
      <c r="AF48" s="39"/>
      <c r="AG48" s="39"/>
      <c r="AH48" s="39"/>
      <c r="AI48" s="39"/>
      <c r="AJ48" s="39"/>
      <c r="AK48" s="39"/>
      <c r="AL48" s="39"/>
      <c r="AM48" s="39"/>
    </row>
    <row r="49" spans="1:39" x14ac:dyDescent="0.2">
      <c r="A49" s="200" t="s">
        <v>219</v>
      </c>
      <c r="B49" s="201" t="s">
        <v>704</v>
      </c>
      <c r="C49" s="202"/>
      <c r="D49" s="203"/>
      <c r="E49" s="246"/>
      <c r="F49" s="438"/>
      <c r="G49" s="204" t="s">
        <v>600</v>
      </c>
      <c r="H49" s="246"/>
      <c r="I49" s="246"/>
      <c r="J49" s="246"/>
      <c r="K49" s="246"/>
      <c r="L49" s="438"/>
      <c r="M49" s="83" t="s">
        <v>695</v>
      </c>
      <c r="N49" s="207"/>
      <c r="P49" s="39"/>
      <c r="Q49" s="39"/>
      <c r="R49" s="39"/>
      <c r="S49" s="39"/>
      <c r="T49" s="39"/>
      <c r="U49" s="39"/>
      <c r="V49" s="39"/>
      <c r="W49" s="39"/>
      <c r="X49" s="39"/>
      <c r="Y49" s="39"/>
      <c r="Z49" s="39"/>
      <c r="AA49" s="39"/>
      <c r="AB49" s="39"/>
      <c r="AC49" s="39"/>
      <c r="AD49" s="39"/>
      <c r="AE49" s="39"/>
      <c r="AF49" s="39"/>
      <c r="AG49" s="39"/>
      <c r="AH49" s="39"/>
      <c r="AI49" s="39"/>
      <c r="AJ49" s="39"/>
      <c r="AK49" s="39"/>
      <c r="AL49" s="39"/>
      <c r="AM49" s="39"/>
    </row>
    <row r="50" spans="1:39" s="218" customFormat="1" ht="17.25" customHeight="1" x14ac:dyDescent="0.2">
      <c r="A50" s="211" t="s">
        <v>705</v>
      </c>
      <c r="B50" s="212" t="s">
        <v>706</v>
      </c>
      <c r="D50" s="215"/>
      <c r="E50" s="215"/>
      <c r="F50" s="215"/>
      <c r="G50" s="215"/>
      <c r="H50" s="215"/>
      <c r="I50" s="215"/>
      <c r="J50" s="215"/>
      <c r="K50" s="215"/>
      <c r="L50" s="215"/>
      <c r="M50" s="215"/>
      <c r="N50" s="216"/>
      <c r="O50" s="217"/>
      <c r="P50" s="39"/>
      <c r="Q50" s="39"/>
      <c r="R50" s="39"/>
      <c r="S50" s="39"/>
      <c r="T50" s="39"/>
      <c r="U50" s="39"/>
      <c r="V50" s="39"/>
      <c r="W50" s="39"/>
      <c r="X50" s="39"/>
      <c r="Y50" s="39"/>
      <c r="Z50" s="39"/>
      <c r="AA50" s="39"/>
      <c r="AB50" s="39"/>
      <c r="AC50" s="39"/>
      <c r="AD50" s="39"/>
      <c r="AE50" s="39"/>
      <c r="AF50" s="39"/>
      <c r="AG50" s="39"/>
      <c r="AH50" s="39"/>
      <c r="AI50" s="39"/>
      <c r="AJ50" s="39"/>
      <c r="AK50" s="39"/>
      <c r="AL50" s="39"/>
      <c r="AM50" s="39"/>
    </row>
    <row r="51" spans="1:39" x14ac:dyDescent="0.2">
      <c r="A51" s="219"/>
      <c r="B51" s="220" t="s">
        <v>707</v>
      </c>
      <c r="C51" s="221" t="s">
        <v>708</v>
      </c>
      <c r="D51" s="203"/>
      <c r="E51" s="208"/>
      <c r="F51" s="436" t="s">
        <v>170</v>
      </c>
      <c r="G51" s="83" t="s">
        <v>709</v>
      </c>
      <c r="H51" s="83" t="s">
        <v>710</v>
      </c>
      <c r="I51" s="83" t="s">
        <v>711</v>
      </c>
      <c r="J51" s="204" t="s">
        <v>712</v>
      </c>
      <c r="K51" s="83" t="s">
        <v>713</v>
      </c>
      <c r="L51" s="436" t="s">
        <v>170</v>
      </c>
      <c r="M51" s="83" t="s">
        <v>714</v>
      </c>
      <c r="N51" s="207"/>
      <c r="P51" s="39"/>
      <c r="Q51" s="39"/>
      <c r="R51" s="39"/>
      <c r="S51" s="39"/>
      <c r="T51" s="39"/>
      <c r="U51" s="39"/>
      <c r="V51" s="39"/>
      <c r="W51" s="39"/>
      <c r="X51" s="39"/>
      <c r="Y51" s="39"/>
      <c r="Z51" s="39"/>
      <c r="AA51" s="39"/>
      <c r="AB51" s="39"/>
      <c r="AC51" s="39"/>
      <c r="AD51" s="39"/>
      <c r="AE51" s="39"/>
      <c r="AF51" s="39"/>
      <c r="AG51" s="39"/>
      <c r="AH51" s="39"/>
      <c r="AI51" s="39"/>
      <c r="AJ51" s="39"/>
      <c r="AK51" s="39"/>
      <c r="AL51" s="39"/>
      <c r="AM51" s="39"/>
    </row>
    <row r="52" spans="1:39" x14ac:dyDescent="0.2">
      <c r="A52" s="219"/>
      <c r="B52" s="220" t="s">
        <v>715</v>
      </c>
      <c r="C52" s="221" t="s">
        <v>716</v>
      </c>
      <c r="D52" s="203"/>
      <c r="E52" s="208"/>
      <c r="F52" s="437"/>
      <c r="G52" s="72" t="s">
        <v>717</v>
      </c>
      <c r="H52" s="83" t="s">
        <v>718</v>
      </c>
      <c r="I52" s="206"/>
      <c r="J52" s="204" t="s">
        <v>712</v>
      </c>
      <c r="K52" s="83" t="s">
        <v>719</v>
      </c>
      <c r="L52" s="437"/>
      <c r="M52" s="203"/>
      <c r="N52" s="207"/>
      <c r="P52" s="39"/>
      <c r="Q52" s="39"/>
      <c r="R52" s="39"/>
      <c r="S52" s="39"/>
      <c r="T52" s="39"/>
      <c r="U52" s="39"/>
      <c r="V52" s="39"/>
      <c r="W52" s="39"/>
      <c r="X52" s="39"/>
      <c r="Y52" s="39"/>
      <c r="Z52" s="39"/>
      <c r="AA52" s="39"/>
      <c r="AB52" s="39"/>
      <c r="AC52" s="39"/>
      <c r="AD52" s="39"/>
      <c r="AE52" s="39"/>
      <c r="AF52" s="39"/>
      <c r="AG52" s="39"/>
      <c r="AH52" s="39"/>
      <c r="AI52" s="39"/>
      <c r="AJ52" s="39"/>
      <c r="AK52" s="39"/>
      <c r="AL52" s="39"/>
      <c r="AM52" s="39"/>
    </row>
    <row r="53" spans="1:39" ht="28.5" customHeight="1" x14ac:dyDescent="0.2">
      <c r="A53" s="219"/>
      <c r="B53" s="220" t="s">
        <v>720</v>
      </c>
      <c r="C53" s="221" t="s">
        <v>721</v>
      </c>
      <c r="D53" s="247"/>
      <c r="E53" s="208"/>
      <c r="F53" s="445"/>
      <c r="G53" s="83" t="s">
        <v>709</v>
      </c>
      <c r="H53" s="83" t="s">
        <v>545</v>
      </c>
      <c r="I53" s="206"/>
      <c r="J53" s="204" t="s">
        <v>482</v>
      </c>
      <c r="K53" s="83" t="s">
        <v>722</v>
      </c>
      <c r="L53" s="437"/>
      <c r="M53" s="83" t="s">
        <v>607</v>
      </c>
      <c r="N53" s="207"/>
      <c r="P53" s="39"/>
      <c r="Q53" s="39"/>
      <c r="R53" s="39"/>
      <c r="S53" s="39"/>
      <c r="T53" s="39"/>
      <c r="U53" s="39"/>
      <c r="V53" s="39"/>
      <c r="W53" s="39"/>
      <c r="X53" s="39"/>
      <c r="Y53" s="39"/>
      <c r="Z53" s="39"/>
      <c r="AA53" s="39"/>
      <c r="AB53" s="39"/>
      <c r="AC53" s="39"/>
      <c r="AD53" s="39"/>
      <c r="AE53" s="39"/>
      <c r="AF53" s="39"/>
      <c r="AG53" s="39"/>
      <c r="AH53" s="39"/>
      <c r="AI53" s="39"/>
      <c r="AJ53" s="39"/>
      <c r="AK53" s="39"/>
      <c r="AL53" s="39"/>
      <c r="AM53" s="39"/>
    </row>
    <row r="54" spans="1:39" x14ac:dyDescent="0.2">
      <c r="A54" s="219"/>
      <c r="B54" s="220" t="s">
        <v>723</v>
      </c>
      <c r="C54" s="221" t="s">
        <v>724</v>
      </c>
      <c r="D54" s="238"/>
      <c r="E54" s="239"/>
      <c r="F54" s="437"/>
      <c r="G54" s="83" t="s">
        <v>709</v>
      </c>
      <c r="H54" s="83" t="s">
        <v>545</v>
      </c>
      <c r="I54" s="241"/>
      <c r="J54" s="241"/>
      <c r="K54" s="203"/>
      <c r="L54" s="437"/>
      <c r="M54" s="83" t="s">
        <v>607</v>
      </c>
      <c r="N54" s="207"/>
      <c r="P54" s="39"/>
      <c r="Q54" s="39"/>
      <c r="R54" s="39"/>
      <c r="S54" s="39"/>
      <c r="T54" s="39"/>
      <c r="U54" s="39"/>
      <c r="V54" s="39"/>
      <c r="W54" s="39"/>
      <c r="X54" s="39"/>
      <c r="Y54" s="39"/>
      <c r="Z54" s="39"/>
      <c r="AA54" s="39"/>
      <c r="AB54" s="39"/>
      <c r="AC54" s="39"/>
      <c r="AD54" s="39"/>
      <c r="AE54" s="39"/>
      <c r="AF54" s="39"/>
      <c r="AG54" s="39"/>
      <c r="AH54" s="39"/>
      <c r="AI54" s="39"/>
      <c r="AJ54" s="39"/>
      <c r="AK54" s="39"/>
      <c r="AL54" s="39"/>
      <c r="AM54" s="39"/>
    </row>
    <row r="55" spans="1:39" x14ac:dyDescent="0.2">
      <c r="A55" s="219"/>
      <c r="B55" s="220" t="s">
        <v>725</v>
      </c>
      <c r="C55" s="221" t="s">
        <v>726</v>
      </c>
      <c r="D55" s="238"/>
      <c r="E55" s="239"/>
      <c r="F55" s="438"/>
      <c r="G55" s="206"/>
      <c r="H55" s="242"/>
      <c r="I55" s="241"/>
      <c r="J55" s="241"/>
      <c r="K55" s="83" t="s">
        <v>727</v>
      </c>
      <c r="L55" s="438"/>
      <c r="M55" s="83" t="s">
        <v>728</v>
      </c>
      <c r="N55" s="207"/>
      <c r="P55" s="39"/>
      <c r="Q55" s="39"/>
      <c r="R55" s="39"/>
      <c r="S55" s="39"/>
      <c r="T55" s="39"/>
      <c r="U55" s="39"/>
      <c r="V55" s="39"/>
      <c r="W55" s="39"/>
      <c r="X55" s="39"/>
      <c r="Y55" s="39"/>
      <c r="Z55" s="39"/>
      <c r="AA55" s="39"/>
      <c r="AB55" s="39"/>
      <c r="AC55" s="39"/>
      <c r="AD55" s="39"/>
      <c r="AE55" s="39"/>
      <c r="AF55" s="39"/>
      <c r="AG55" s="39"/>
      <c r="AH55" s="39"/>
      <c r="AI55" s="39"/>
      <c r="AJ55" s="39"/>
      <c r="AK55" s="39"/>
      <c r="AL55" s="39"/>
      <c r="AM55" s="39"/>
    </row>
    <row r="56" spans="1:39" s="218" customFormat="1" ht="16" x14ac:dyDescent="0.2">
      <c r="A56" s="211" t="s">
        <v>729</v>
      </c>
      <c r="B56" s="212" t="s">
        <v>730</v>
      </c>
      <c r="C56" s="224"/>
      <c r="D56" s="215"/>
      <c r="E56" s="215"/>
      <c r="F56" s="215"/>
      <c r="G56" s="215"/>
      <c r="H56" s="215"/>
      <c r="I56" s="215"/>
      <c r="J56" s="215"/>
      <c r="K56" s="215"/>
      <c r="L56" s="215"/>
      <c r="M56" s="215"/>
      <c r="N56" s="216"/>
      <c r="O56" s="217"/>
      <c r="P56" s="39"/>
      <c r="Q56" s="39"/>
      <c r="R56" s="39"/>
      <c r="S56" s="39"/>
      <c r="T56" s="39"/>
      <c r="U56" s="39"/>
      <c r="V56" s="39"/>
      <c r="W56" s="39"/>
      <c r="X56" s="39"/>
      <c r="Y56" s="39"/>
      <c r="Z56" s="39"/>
      <c r="AA56" s="39"/>
      <c r="AB56" s="39"/>
      <c r="AC56" s="39"/>
      <c r="AD56" s="39"/>
      <c r="AE56" s="39"/>
      <c r="AF56" s="39"/>
      <c r="AG56" s="39"/>
      <c r="AH56" s="39"/>
      <c r="AI56" s="39"/>
      <c r="AJ56" s="39"/>
      <c r="AK56" s="39"/>
      <c r="AL56" s="39"/>
      <c r="AM56" s="39"/>
    </row>
    <row r="57" spans="1:39" x14ac:dyDescent="0.2">
      <c r="A57" s="219"/>
      <c r="B57" s="220" t="s">
        <v>731</v>
      </c>
      <c r="C57" s="221" t="s">
        <v>732</v>
      </c>
      <c r="D57" s="238"/>
      <c r="E57" s="239"/>
      <c r="F57" s="436" t="s">
        <v>170</v>
      </c>
      <c r="G57" s="83" t="s">
        <v>733</v>
      </c>
      <c r="H57" s="83" t="s">
        <v>734</v>
      </c>
      <c r="I57" s="241"/>
      <c r="J57" s="241"/>
      <c r="K57" s="83" t="s">
        <v>735</v>
      </c>
      <c r="L57" s="436" t="s">
        <v>170</v>
      </c>
      <c r="M57" s="83" t="s">
        <v>736</v>
      </c>
      <c r="N57" s="154" t="s">
        <v>737</v>
      </c>
      <c r="P57" s="39"/>
      <c r="Q57" s="39"/>
      <c r="R57" s="39"/>
      <c r="S57" s="39"/>
      <c r="T57" s="39"/>
      <c r="U57" s="39"/>
      <c r="V57" s="39"/>
      <c r="W57" s="39"/>
      <c r="X57" s="39"/>
      <c r="Y57" s="39"/>
      <c r="Z57" s="39"/>
      <c r="AA57" s="39"/>
      <c r="AB57" s="39"/>
      <c r="AC57" s="39"/>
      <c r="AD57" s="39"/>
      <c r="AE57" s="39"/>
      <c r="AF57" s="39"/>
      <c r="AG57" s="39"/>
      <c r="AH57" s="39"/>
      <c r="AI57" s="39"/>
      <c r="AJ57" s="39"/>
      <c r="AK57" s="39"/>
      <c r="AL57" s="39"/>
      <c r="AM57" s="39"/>
    </row>
    <row r="58" spans="1:39" x14ac:dyDescent="0.2">
      <c r="A58" s="219"/>
      <c r="B58" s="220" t="s">
        <v>738</v>
      </c>
      <c r="C58" s="221" t="s">
        <v>739</v>
      </c>
      <c r="D58" s="238"/>
      <c r="E58" s="239"/>
      <c r="F58" s="437"/>
      <c r="G58" s="83" t="s">
        <v>740</v>
      </c>
      <c r="H58" s="83" t="s">
        <v>741</v>
      </c>
      <c r="I58" s="241"/>
      <c r="J58" s="241"/>
      <c r="K58" s="83" t="s">
        <v>742</v>
      </c>
      <c r="L58" s="437"/>
      <c r="M58" s="83" t="s">
        <v>743</v>
      </c>
      <c r="N58" s="154" t="s">
        <v>744</v>
      </c>
      <c r="P58" s="39"/>
      <c r="Q58" s="39"/>
      <c r="R58" s="39"/>
      <c r="S58" s="39"/>
      <c r="T58" s="39"/>
      <c r="U58" s="39"/>
      <c r="V58" s="39"/>
      <c r="W58" s="39"/>
      <c r="X58" s="39"/>
      <c r="Y58" s="39"/>
      <c r="Z58" s="39"/>
      <c r="AA58" s="39"/>
      <c r="AB58" s="39"/>
      <c r="AC58" s="39"/>
      <c r="AD58" s="39"/>
      <c r="AE58" s="39"/>
      <c r="AF58" s="39"/>
      <c r="AG58" s="39"/>
      <c r="AH58" s="39"/>
      <c r="AI58" s="39"/>
      <c r="AJ58" s="39"/>
      <c r="AK58" s="39"/>
      <c r="AL58" s="39"/>
      <c r="AM58" s="39"/>
    </row>
    <row r="59" spans="1:39" x14ac:dyDescent="0.2">
      <c r="A59" s="219"/>
      <c r="B59" s="220" t="s">
        <v>745</v>
      </c>
      <c r="C59" s="221" t="s">
        <v>746</v>
      </c>
      <c r="D59" s="83" t="s">
        <v>240</v>
      </c>
      <c r="E59" s="239"/>
      <c r="F59" s="437"/>
      <c r="G59" s="83" t="s">
        <v>747</v>
      </c>
      <c r="H59" s="83" t="s">
        <v>492</v>
      </c>
      <c r="I59" s="241"/>
      <c r="J59" s="241"/>
      <c r="K59" s="168" t="s">
        <v>748</v>
      </c>
      <c r="L59" s="437"/>
      <c r="M59" s="238"/>
      <c r="N59" s="154" t="s">
        <v>737</v>
      </c>
      <c r="P59" s="39"/>
      <c r="Q59" s="39"/>
      <c r="R59" s="39"/>
      <c r="S59" s="39"/>
      <c r="T59" s="39"/>
      <c r="U59" s="39"/>
      <c r="V59" s="39"/>
      <c r="W59" s="39"/>
      <c r="X59" s="39"/>
      <c r="Y59" s="39"/>
      <c r="Z59" s="39"/>
      <c r="AA59" s="39"/>
      <c r="AB59" s="39"/>
      <c r="AC59" s="39"/>
      <c r="AD59" s="39"/>
      <c r="AE59" s="39"/>
      <c r="AF59" s="39"/>
      <c r="AG59" s="39"/>
      <c r="AH59" s="39"/>
      <c r="AI59" s="39"/>
      <c r="AJ59" s="39"/>
      <c r="AK59" s="39"/>
      <c r="AL59" s="39"/>
      <c r="AM59" s="39"/>
    </row>
    <row r="60" spans="1:39" x14ac:dyDescent="0.2">
      <c r="A60" s="219"/>
      <c r="B60" s="220" t="s">
        <v>749</v>
      </c>
      <c r="C60" s="248" t="s">
        <v>750</v>
      </c>
      <c r="D60" s="238"/>
      <c r="E60" s="239"/>
      <c r="F60" s="437"/>
      <c r="G60" s="83" t="s">
        <v>751</v>
      </c>
      <c r="H60" s="83" t="s">
        <v>741</v>
      </c>
      <c r="I60" s="241"/>
      <c r="J60" s="241"/>
      <c r="K60" s="83" t="s">
        <v>752</v>
      </c>
      <c r="L60" s="437"/>
      <c r="M60" s="83" t="s">
        <v>753</v>
      </c>
      <c r="N60" s="207"/>
      <c r="P60" s="39"/>
      <c r="Q60" s="39"/>
      <c r="R60" s="39"/>
      <c r="S60" s="39"/>
      <c r="T60" s="39"/>
      <c r="U60" s="39"/>
      <c r="V60" s="39"/>
      <c r="W60" s="39"/>
      <c r="X60" s="39"/>
      <c r="Y60" s="39"/>
      <c r="Z60" s="39"/>
      <c r="AA60" s="39"/>
      <c r="AB60" s="39"/>
      <c r="AC60" s="39"/>
      <c r="AD60" s="39"/>
      <c r="AE60" s="39"/>
      <c r="AF60" s="39"/>
      <c r="AG60" s="39"/>
      <c r="AH60" s="39"/>
      <c r="AI60" s="39"/>
      <c r="AJ60" s="39"/>
      <c r="AK60" s="39"/>
      <c r="AL60" s="39"/>
      <c r="AM60" s="39"/>
    </row>
    <row r="61" spans="1:39" x14ac:dyDescent="0.2">
      <c r="A61" s="219"/>
      <c r="B61" s="220" t="s">
        <v>754</v>
      </c>
      <c r="C61" s="249" t="s">
        <v>755</v>
      </c>
      <c r="D61" s="238"/>
      <c r="E61" s="239"/>
      <c r="F61" s="437"/>
      <c r="G61" s="83" t="s">
        <v>751</v>
      </c>
      <c r="H61" s="168" t="s">
        <v>756</v>
      </c>
      <c r="I61" s="241"/>
      <c r="J61" s="241"/>
      <c r="K61" s="83" t="s">
        <v>752</v>
      </c>
      <c r="L61" s="437"/>
      <c r="M61" s="238"/>
      <c r="N61" s="207"/>
      <c r="P61" s="39"/>
      <c r="Q61" s="39"/>
      <c r="R61" s="39"/>
      <c r="S61" s="39"/>
      <c r="T61" s="39"/>
      <c r="U61" s="39"/>
      <c r="V61" s="39"/>
      <c r="W61" s="39"/>
      <c r="X61" s="39"/>
      <c r="Y61" s="39"/>
      <c r="Z61" s="39"/>
      <c r="AA61" s="39"/>
      <c r="AB61" s="39"/>
      <c r="AC61" s="39"/>
      <c r="AD61" s="39"/>
      <c r="AE61" s="39"/>
      <c r="AF61" s="39"/>
      <c r="AG61" s="39"/>
      <c r="AH61" s="39"/>
      <c r="AI61" s="39"/>
      <c r="AJ61" s="39"/>
      <c r="AK61" s="39"/>
      <c r="AL61" s="39"/>
      <c r="AM61" s="39"/>
    </row>
    <row r="62" spans="1:39" x14ac:dyDescent="0.2">
      <c r="A62" s="250"/>
      <c r="B62" s="220" t="s">
        <v>757</v>
      </c>
      <c r="C62" s="249" t="s">
        <v>480</v>
      </c>
      <c r="D62" s="238"/>
      <c r="E62" s="239"/>
      <c r="F62" s="437"/>
      <c r="G62" s="209"/>
      <c r="H62" s="83" t="s">
        <v>481</v>
      </c>
      <c r="I62" s="241"/>
      <c r="J62" s="204" t="s">
        <v>482</v>
      </c>
      <c r="K62" s="83" t="s">
        <v>758</v>
      </c>
      <c r="L62" s="437"/>
      <c r="M62" s="238"/>
      <c r="N62" s="207"/>
      <c r="P62" s="39"/>
      <c r="Q62" s="39"/>
      <c r="R62" s="39"/>
      <c r="S62" s="39"/>
      <c r="T62" s="39"/>
      <c r="U62" s="39"/>
      <c r="V62" s="39"/>
      <c r="W62" s="39"/>
      <c r="X62" s="39"/>
      <c r="Y62" s="39"/>
      <c r="Z62" s="39"/>
      <c r="AA62" s="39"/>
      <c r="AB62" s="39"/>
      <c r="AC62" s="39"/>
      <c r="AD62" s="39"/>
      <c r="AE62" s="39"/>
      <c r="AF62" s="39"/>
      <c r="AG62" s="39"/>
      <c r="AH62" s="39"/>
      <c r="AI62" s="39"/>
      <c r="AJ62" s="39"/>
      <c r="AK62" s="39"/>
      <c r="AL62" s="39"/>
      <c r="AM62" s="39"/>
    </row>
    <row r="63" spans="1:39" x14ac:dyDescent="0.2">
      <c r="A63" s="250"/>
      <c r="B63" s="220" t="s">
        <v>759</v>
      </c>
      <c r="C63" s="249" t="s">
        <v>760</v>
      </c>
      <c r="D63" s="238"/>
      <c r="E63" s="239"/>
      <c r="F63" s="437"/>
      <c r="G63" s="209"/>
      <c r="H63" s="92" t="s">
        <v>487</v>
      </c>
      <c r="I63" s="241"/>
      <c r="J63" s="204" t="s">
        <v>452</v>
      </c>
      <c r="K63" s="83" t="s">
        <v>761</v>
      </c>
      <c r="L63" s="437"/>
      <c r="M63" s="238"/>
      <c r="N63" s="207"/>
      <c r="P63" s="39"/>
      <c r="Q63" s="39"/>
      <c r="R63" s="39"/>
      <c r="S63" s="39"/>
      <c r="T63" s="39"/>
      <c r="U63" s="39"/>
      <c r="V63" s="39"/>
      <c r="W63" s="39"/>
      <c r="X63" s="39"/>
      <c r="Y63" s="39"/>
      <c r="Z63" s="39"/>
      <c r="AA63" s="39"/>
      <c r="AB63" s="39"/>
      <c r="AC63" s="39"/>
      <c r="AD63" s="39"/>
      <c r="AE63" s="39"/>
      <c r="AF63" s="39"/>
      <c r="AG63" s="39"/>
      <c r="AH63" s="39"/>
      <c r="AI63" s="39"/>
      <c r="AJ63" s="39"/>
      <c r="AK63" s="39"/>
      <c r="AL63" s="39"/>
      <c r="AM63" s="39"/>
    </row>
    <row r="64" spans="1:39" x14ac:dyDescent="0.2">
      <c r="A64" s="219"/>
      <c r="B64" s="220" t="s">
        <v>762</v>
      </c>
      <c r="C64" s="248" t="s">
        <v>763</v>
      </c>
      <c r="D64" s="238"/>
      <c r="E64" s="239"/>
      <c r="F64" s="437"/>
      <c r="G64" s="83" t="s">
        <v>747</v>
      </c>
      <c r="H64" s="83" t="s">
        <v>764</v>
      </c>
      <c r="I64" s="241"/>
      <c r="J64" s="204" t="s">
        <v>482</v>
      </c>
      <c r="K64" s="223"/>
      <c r="L64" s="437"/>
      <c r="M64" s="238"/>
      <c r="N64" s="207"/>
      <c r="P64" s="39"/>
      <c r="Q64" s="39"/>
      <c r="R64" s="39"/>
      <c r="S64" s="39"/>
      <c r="T64" s="39"/>
      <c r="U64" s="39"/>
      <c r="V64" s="39"/>
      <c r="W64" s="39"/>
      <c r="X64" s="39"/>
      <c r="Y64" s="39"/>
      <c r="Z64" s="39"/>
      <c r="AA64" s="39"/>
      <c r="AB64" s="39"/>
      <c r="AC64" s="39"/>
      <c r="AD64" s="39"/>
      <c r="AE64" s="39"/>
      <c r="AF64" s="39"/>
      <c r="AG64" s="39"/>
      <c r="AH64" s="39"/>
      <c r="AI64" s="39"/>
      <c r="AJ64" s="39"/>
      <c r="AK64" s="39"/>
      <c r="AL64" s="39"/>
      <c r="AM64" s="39"/>
    </row>
    <row r="65" spans="1:39" x14ac:dyDescent="0.2">
      <c r="A65" s="219"/>
      <c r="B65" s="220" t="s">
        <v>765</v>
      </c>
      <c r="C65" s="248" t="s">
        <v>766</v>
      </c>
      <c r="D65" s="238"/>
      <c r="E65" s="239"/>
      <c r="F65" s="438"/>
      <c r="G65" s="83" t="s">
        <v>733</v>
      </c>
      <c r="H65" s="223"/>
      <c r="I65" s="241"/>
      <c r="J65" s="241"/>
      <c r="K65" s="83" t="s">
        <v>767</v>
      </c>
      <c r="L65" s="438"/>
      <c r="M65" s="238"/>
      <c r="N65" s="154" t="s">
        <v>768</v>
      </c>
      <c r="P65" s="39"/>
      <c r="Q65" s="39"/>
      <c r="R65" s="39"/>
      <c r="S65" s="39"/>
      <c r="T65" s="39"/>
      <c r="U65" s="39"/>
      <c r="V65" s="39"/>
      <c r="W65" s="39"/>
      <c r="X65" s="39"/>
      <c r="Y65" s="39"/>
      <c r="Z65" s="39"/>
      <c r="AA65" s="39"/>
      <c r="AB65" s="39"/>
      <c r="AC65" s="39"/>
      <c r="AD65" s="39"/>
      <c r="AE65" s="39"/>
      <c r="AF65" s="39"/>
      <c r="AG65" s="39"/>
      <c r="AH65" s="39"/>
      <c r="AI65" s="39"/>
      <c r="AJ65" s="39"/>
      <c r="AK65" s="39"/>
      <c r="AL65" s="39"/>
      <c r="AM65" s="39"/>
    </row>
    <row r="66" spans="1:39" s="218" customFormat="1" ht="16" x14ac:dyDescent="0.2">
      <c r="A66" s="211" t="s">
        <v>769</v>
      </c>
      <c r="B66" s="212" t="s">
        <v>770</v>
      </c>
      <c r="C66" s="224"/>
      <c r="D66" s="215"/>
      <c r="E66" s="215"/>
      <c r="F66" s="215"/>
      <c r="G66" s="215"/>
      <c r="H66" s="215"/>
      <c r="I66" s="215"/>
      <c r="J66" s="215"/>
      <c r="K66" s="215"/>
      <c r="L66" s="215"/>
      <c r="M66" s="215"/>
      <c r="N66" s="216"/>
      <c r="O66" s="217"/>
      <c r="P66" s="39"/>
      <c r="Q66" s="39"/>
      <c r="R66" s="39"/>
      <c r="S66" s="39"/>
      <c r="T66" s="39"/>
      <c r="U66" s="39"/>
      <c r="V66" s="39"/>
      <c r="W66" s="39"/>
      <c r="X66" s="39"/>
      <c r="Y66" s="39"/>
      <c r="Z66" s="39"/>
      <c r="AA66" s="39"/>
      <c r="AB66" s="39"/>
      <c r="AC66" s="39"/>
      <c r="AD66" s="39"/>
      <c r="AE66" s="39"/>
      <c r="AF66" s="39"/>
      <c r="AG66" s="39"/>
      <c r="AH66" s="39"/>
      <c r="AI66" s="39"/>
      <c r="AJ66" s="39"/>
      <c r="AK66" s="39"/>
      <c r="AL66" s="39"/>
      <c r="AM66" s="39"/>
    </row>
    <row r="67" spans="1:39" x14ac:dyDescent="0.2">
      <c r="A67" s="219"/>
      <c r="B67" s="220" t="s">
        <v>771</v>
      </c>
      <c r="C67" s="221" t="s">
        <v>772</v>
      </c>
      <c r="D67" s="83" t="s">
        <v>513</v>
      </c>
      <c r="E67" s="239"/>
      <c r="F67" s="436" t="s">
        <v>170</v>
      </c>
      <c r="G67" s="245"/>
      <c r="H67" s="83" t="s">
        <v>773</v>
      </c>
      <c r="I67" s="243"/>
      <c r="J67" s="243"/>
      <c r="K67" s="244"/>
      <c r="L67" s="439" t="s">
        <v>170</v>
      </c>
      <c r="M67" s="244"/>
      <c r="N67" s="154" t="s">
        <v>774</v>
      </c>
      <c r="P67" s="39"/>
      <c r="Q67" s="39"/>
      <c r="R67" s="39"/>
      <c r="S67" s="39"/>
      <c r="T67" s="39"/>
      <c r="U67" s="39"/>
      <c r="V67" s="39"/>
      <c r="W67" s="39"/>
      <c r="X67" s="39"/>
      <c r="Y67" s="39"/>
      <c r="Z67" s="39"/>
      <c r="AA67" s="39"/>
      <c r="AB67" s="39"/>
      <c r="AC67" s="39"/>
      <c r="AD67" s="39"/>
      <c r="AE67" s="39"/>
      <c r="AF67" s="39"/>
      <c r="AG67" s="39"/>
      <c r="AH67" s="39"/>
      <c r="AI67" s="39"/>
      <c r="AJ67" s="39"/>
      <c r="AK67" s="39"/>
      <c r="AL67" s="39"/>
      <c r="AM67" s="39"/>
    </row>
    <row r="68" spans="1:39" x14ac:dyDescent="0.2">
      <c r="A68" s="219"/>
      <c r="B68" s="220" t="s">
        <v>775</v>
      </c>
      <c r="C68" s="221" t="s">
        <v>508</v>
      </c>
      <c r="D68" s="238"/>
      <c r="E68" s="239"/>
      <c r="F68" s="437"/>
      <c r="G68" s="245"/>
      <c r="H68" s="83" t="s">
        <v>776</v>
      </c>
      <c r="I68" s="243"/>
      <c r="J68" s="243"/>
      <c r="K68" s="244"/>
      <c r="L68" s="440"/>
      <c r="M68" s="244"/>
      <c r="N68" s="154" t="s">
        <v>777</v>
      </c>
      <c r="P68" s="39"/>
      <c r="Q68" s="39"/>
      <c r="R68" s="39"/>
      <c r="S68" s="39"/>
      <c r="T68" s="39"/>
      <c r="U68" s="39"/>
      <c r="V68" s="39"/>
      <c r="W68" s="39"/>
      <c r="X68" s="39"/>
      <c r="Y68" s="39"/>
      <c r="Z68" s="39"/>
      <c r="AA68" s="39"/>
      <c r="AB68" s="39"/>
      <c r="AC68" s="39"/>
      <c r="AD68" s="39"/>
      <c r="AE68" s="39"/>
      <c r="AF68" s="39"/>
      <c r="AG68" s="39"/>
      <c r="AH68" s="39"/>
      <c r="AI68" s="39"/>
      <c r="AJ68" s="39"/>
      <c r="AK68" s="39"/>
      <c r="AL68" s="39"/>
      <c r="AM68" s="39"/>
    </row>
    <row r="69" spans="1:39" x14ac:dyDescent="0.2">
      <c r="A69" s="219"/>
      <c r="B69" s="220" t="s">
        <v>778</v>
      </c>
      <c r="C69" s="221" t="s">
        <v>779</v>
      </c>
      <c r="D69" s="238"/>
      <c r="E69" s="239"/>
      <c r="F69" s="437"/>
      <c r="G69" s="83" t="s">
        <v>780</v>
      </c>
      <c r="H69" s="83" t="s">
        <v>781</v>
      </c>
      <c r="I69" s="243"/>
      <c r="J69" s="243"/>
      <c r="K69" s="244"/>
      <c r="L69" s="440"/>
      <c r="M69" s="244"/>
      <c r="N69" s="207"/>
      <c r="P69" s="39"/>
      <c r="Q69" s="39"/>
      <c r="R69" s="39"/>
      <c r="S69" s="39"/>
      <c r="T69" s="39"/>
      <c r="U69" s="39"/>
      <c r="V69" s="39"/>
      <c r="W69" s="39"/>
      <c r="X69" s="39"/>
      <c r="Y69" s="39"/>
      <c r="Z69" s="39"/>
      <c r="AA69" s="39"/>
      <c r="AB69" s="39"/>
      <c r="AC69" s="39"/>
      <c r="AD69" s="39"/>
      <c r="AE69" s="39"/>
      <c r="AF69" s="39"/>
      <c r="AG69" s="39"/>
      <c r="AH69" s="39"/>
      <c r="AI69" s="39"/>
      <c r="AJ69" s="39"/>
      <c r="AK69" s="39"/>
      <c r="AL69" s="39"/>
      <c r="AM69" s="39"/>
    </row>
    <row r="70" spans="1:39" x14ac:dyDescent="0.2">
      <c r="A70" s="219"/>
      <c r="B70" s="220" t="s">
        <v>782</v>
      </c>
      <c r="C70" s="221" t="s">
        <v>783</v>
      </c>
      <c r="D70" s="238"/>
      <c r="E70" s="239"/>
      <c r="F70" s="438"/>
      <c r="G70" s="83" t="s">
        <v>784</v>
      </c>
      <c r="H70" s="240"/>
      <c r="I70" s="243"/>
      <c r="J70" s="243"/>
      <c r="K70" s="244"/>
      <c r="L70" s="441"/>
      <c r="M70" s="244"/>
      <c r="N70" s="154" t="s">
        <v>777</v>
      </c>
      <c r="P70" s="39"/>
      <c r="Q70" s="39"/>
      <c r="R70" s="39"/>
      <c r="S70" s="39"/>
      <c r="T70" s="39"/>
      <c r="U70" s="39"/>
      <c r="V70" s="39"/>
      <c r="W70" s="39"/>
      <c r="X70" s="39"/>
      <c r="Y70" s="39"/>
      <c r="Z70" s="39"/>
      <c r="AA70" s="39"/>
      <c r="AB70" s="39"/>
      <c r="AC70" s="39"/>
      <c r="AD70" s="39"/>
      <c r="AE70" s="39"/>
      <c r="AF70" s="39"/>
      <c r="AG70" s="39"/>
      <c r="AH70" s="39"/>
      <c r="AI70" s="39"/>
      <c r="AJ70" s="39"/>
      <c r="AK70" s="39"/>
      <c r="AL70" s="39"/>
      <c r="AM70" s="39"/>
    </row>
    <row r="71" spans="1:39" ht="16" x14ac:dyDescent="0.2">
      <c r="A71" s="211" t="s">
        <v>785</v>
      </c>
      <c r="B71" s="212" t="s">
        <v>786</v>
      </c>
      <c r="C71" s="224"/>
      <c r="D71" s="215"/>
      <c r="E71" s="215"/>
      <c r="F71" s="215"/>
      <c r="G71" s="215"/>
      <c r="H71" s="215"/>
      <c r="I71" s="215"/>
      <c r="J71" s="215"/>
      <c r="K71" s="215"/>
      <c r="L71" s="215"/>
      <c r="M71" s="215"/>
      <c r="N71" s="216"/>
      <c r="P71" s="39"/>
      <c r="Q71" s="39"/>
      <c r="R71" s="39"/>
      <c r="S71" s="39"/>
      <c r="T71" s="39"/>
      <c r="U71" s="39"/>
      <c r="V71" s="39"/>
      <c r="W71" s="39"/>
      <c r="X71" s="39"/>
      <c r="Y71" s="39"/>
      <c r="Z71" s="39"/>
      <c r="AA71" s="39"/>
      <c r="AB71" s="39"/>
      <c r="AC71" s="39"/>
      <c r="AD71" s="39"/>
      <c r="AE71" s="39"/>
      <c r="AF71" s="39"/>
      <c r="AG71" s="39"/>
      <c r="AH71" s="39"/>
      <c r="AI71" s="39"/>
      <c r="AJ71" s="39"/>
      <c r="AK71" s="39"/>
      <c r="AL71" s="39"/>
      <c r="AM71" s="39"/>
    </row>
    <row r="72" spans="1:39" x14ac:dyDescent="0.2">
      <c r="A72" s="251"/>
      <c r="B72" s="252" t="s">
        <v>787</v>
      </c>
      <c r="C72" s="253" t="s">
        <v>788</v>
      </c>
      <c r="D72" s="254"/>
      <c r="E72" s="255"/>
      <c r="F72" s="442" t="s">
        <v>170</v>
      </c>
      <c r="G72" s="83" t="s">
        <v>789</v>
      </c>
      <c r="H72" s="83" t="s">
        <v>790</v>
      </c>
      <c r="I72" s="256"/>
      <c r="J72" s="257"/>
      <c r="K72" s="255"/>
      <c r="L72" s="439" t="s">
        <v>170</v>
      </c>
      <c r="M72" s="255"/>
      <c r="N72" s="258"/>
      <c r="P72" s="39"/>
      <c r="Q72" s="39"/>
      <c r="R72" s="39"/>
      <c r="S72" s="39"/>
      <c r="T72" s="39"/>
      <c r="U72" s="39"/>
      <c r="V72" s="39"/>
      <c r="W72" s="39"/>
      <c r="X72" s="39"/>
      <c r="Y72" s="39"/>
      <c r="Z72" s="39"/>
      <c r="AA72" s="39"/>
      <c r="AB72" s="39"/>
      <c r="AC72" s="39"/>
      <c r="AD72" s="39"/>
      <c r="AE72" s="39"/>
      <c r="AF72" s="39"/>
      <c r="AG72" s="39"/>
      <c r="AH72" s="39"/>
      <c r="AI72" s="39"/>
      <c r="AJ72" s="39"/>
      <c r="AK72" s="39"/>
      <c r="AL72" s="39"/>
      <c r="AM72" s="39"/>
    </row>
    <row r="73" spans="1:39" x14ac:dyDescent="0.2">
      <c r="A73" s="251"/>
      <c r="B73" s="252" t="s">
        <v>791</v>
      </c>
      <c r="C73" s="253" t="s">
        <v>792</v>
      </c>
      <c r="D73" s="254"/>
      <c r="E73" s="255"/>
      <c r="F73" s="443"/>
      <c r="G73" s="256"/>
      <c r="H73" s="83" t="s">
        <v>793</v>
      </c>
      <c r="I73" s="256"/>
      <c r="J73" s="257"/>
      <c r="K73" s="83" t="s">
        <v>794</v>
      </c>
      <c r="L73" s="440"/>
      <c r="M73" s="255"/>
      <c r="N73" s="258"/>
      <c r="P73" s="39"/>
      <c r="Q73" s="39"/>
      <c r="R73" s="39"/>
      <c r="S73" s="39"/>
      <c r="T73" s="39"/>
      <c r="U73" s="39"/>
      <c r="V73" s="39"/>
      <c r="W73" s="39"/>
      <c r="X73" s="39"/>
      <c r="Y73" s="39"/>
      <c r="Z73" s="39"/>
      <c r="AA73" s="39"/>
      <c r="AB73" s="39"/>
      <c r="AC73" s="39"/>
      <c r="AD73" s="39"/>
      <c r="AE73" s="39"/>
      <c r="AF73" s="39"/>
      <c r="AG73" s="39"/>
      <c r="AH73" s="39"/>
      <c r="AI73" s="39"/>
      <c r="AJ73" s="39"/>
      <c r="AK73" s="39"/>
      <c r="AL73" s="39"/>
      <c r="AM73" s="39"/>
    </row>
    <row r="74" spans="1:39" x14ac:dyDescent="0.2">
      <c r="A74" s="251"/>
      <c r="B74" s="252" t="s">
        <v>795</v>
      </c>
      <c r="C74" s="253" t="s">
        <v>796</v>
      </c>
      <c r="D74" s="254"/>
      <c r="E74" s="255"/>
      <c r="F74" s="443"/>
      <c r="G74" s="83" t="s">
        <v>797</v>
      </c>
      <c r="H74" s="83" t="s">
        <v>798</v>
      </c>
      <c r="I74" s="256"/>
      <c r="J74" s="257"/>
      <c r="K74" s="83" t="s">
        <v>799</v>
      </c>
      <c r="L74" s="440"/>
      <c r="M74" s="255"/>
      <c r="N74" s="258"/>
      <c r="P74" s="39"/>
      <c r="Q74" s="39"/>
      <c r="R74" s="39"/>
      <c r="S74" s="39"/>
      <c r="T74" s="39"/>
      <c r="U74" s="39"/>
      <c r="V74" s="39"/>
      <c r="W74" s="39"/>
      <c r="X74" s="39"/>
      <c r="Y74" s="39"/>
      <c r="Z74" s="39"/>
      <c r="AA74" s="39"/>
      <c r="AB74" s="39"/>
      <c r="AC74" s="39"/>
      <c r="AD74" s="39"/>
      <c r="AE74" s="39"/>
      <c r="AF74" s="39"/>
      <c r="AG74" s="39"/>
      <c r="AH74" s="39"/>
      <c r="AI74" s="39"/>
      <c r="AJ74" s="39"/>
      <c r="AK74" s="39"/>
      <c r="AL74" s="39"/>
      <c r="AM74" s="39"/>
    </row>
    <row r="75" spans="1:39" x14ac:dyDescent="0.2">
      <c r="A75" s="251"/>
      <c r="B75" s="252" t="s">
        <v>800</v>
      </c>
      <c r="C75" s="253" t="s">
        <v>469</v>
      </c>
      <c r="D75" s="254"/>
      <c r="E75" s="255"/>
      <c r="F75" s="443"/>
      <c r="G75" s="256"/>
      <c r="H75" s="83" t="s">
        <v>801</v>
      </c>
      <c r="I75" s="256"/>
      <c r="J75" s="257"/>
      <c r="K75" s="83" t="s">
        <v>802</v>
      </c>
      <c r="L75" s="440"/>
      <c r="M75" s="255"/>
      <c r="N75" s="258"/>
      <c r="P75" s="39"/>
      <c r="Q75" s="39"/>
      <c r="R75" s="39"/>
      <c r="S75" s="39"/>
      <c r="T75" s="39"/>
      <c r="U75" s="39"/>
      <c r="V75" s="39"/>
      <c r="W75" s="39"/>
      <c r="X75" s="39"/>
      <c r="Y75" s="39"/>
      <c r="Z75" s="39"/>
      <c r="AA75" s="39"/>
      <c r="AB75" s="39"/>
      <c r="AC75" s="39"/>
      <c r="AD75" s="39"/>
      <c r="AE75" s="39"/>
      <c r="AF75" s="39"/>
      <c r="AG75" s="39"/>
      <c r="AH75" s="39"/>
      <c r="AI75" s="39"/>
      <c r="AJ75" s="39"/>
      <c r="AK75" s="39"/>
      <c r="AL75" s="39"/>
      <c r="AM75" s="39"/>
    </row>
    <row r="76" spans="1:39" x14ac:dyDescent="0.2">
      <c r="A76" s="251"/>
      <c r="B76" s="252" t="s">
        <v>803</v>
      </c>
      <c r="C76" s="253" t="s">
        <v>804</v>
      </c>
      <c r="D76" s="254"/>
      <c r="E76" s="255"/>
      <c r="F76" s="443"/>
      <c r="G76" s="259" t="s">
        <v>805</v>
      </c>
      <c r="H76" s="83" t="s">
        <v>806</v>
      </c>
      <c r="I76" s="256"/>
      <c r="J76" s="257"/>
      <c r="K76" s="83" t="s">
        <v>807</v>
      </c>
      <c r="L76" s="440"/>
      <c r="M76" s="255"/>
      <c r="N76" s="258"/>
      <c r="P76" s="39"/>
      <c r="Q76" s="39"/>
      <c r="R76" s="39"/>
      <c r="S76" s="39"/>
      <c r="T76" s="39"/>
      <c r="U76" s="39"/>
      <c r="V76" s="39"/>
      <c r="W76" s="39"/>
      <c r="X76" s="39"/>
      <c r="Y76" s="39"/>
      <c r="Z76" s="39"/>
      <c r="AA76" s="39"/>
      <c r="AB76" s="39"/>
      <c r="AC76" s="39"/>
      <c r="AD76" s="39"/>
      <c r="AE76" s="39"/>
      <c r="AF76" s="39"/>
      <c r="AG76" s="39"/>
      <c r="AH76" s="39"/>
      <c r="AI76" s="39"/>
      <c r="AJ76" s="39"/>
      <c r="AK76" s="39"/>
      <c r="AL76" s="39"/>
      <c r="AM76" s="39"/>
    </row>
    <row r="77" spans="1:39" x14ac:dyDescent="0.2">
      <c r="A77" s="251"/>
      <c r="B77" s="252" t="s">
        <v>808</v>
      </c>
      <c r="C77" s="253" t="s">
        <v>809</v>
      </c>
      <c r="D77" s="254"/>
      <c r="E77" s="255"/>
      <c r="F77" s="444"/>
      <c r="G77" s="259" t="s">
        <v>805</v>
      </c>
      <c r="H77" s="223"/>
      <c r="I77" s="256"/>
      <c r="J77" s="260"/>
      <c r="K77" s="223"/>
      <c r="L77" s="441"/>
      <c r="M77" s="261"/>
      <c r="N77" s="258"/>
      <c r="P77" s="39"/>
      <c r="Q77" s="39"/>
      <c r="R77" s="39"/>
      <c r="S77" s="39"/>
      <c r="T77" s="39"/>
      <c r="U77" s="39"/>
      <c r="V77" s="39"/>
      <c r="W77" s="39"/>
      <c r="X77" s="39"/>
      <c r="Y77" s="39"/>
      <c r="Z77" s="39"/>
      <c r="AA77" s="39"/>
      <c r="AB77" s="39"/>
      <c r="AC77" s="39"/>
      <c r="AD77" s="39"/>
      <c r="AE77" s="39"/>
      <c r="AF77" s="39"/>
      <c r="AG77" s="39"/>
      <c r="AH77" s="39"/>
      <c r="AI77" s="39"/>
      <c r="AJ77" s="39"/>
      <c r="AK77" s="39"/>
      <c r="AL77" s="39"/>
      <c r="AM77" s="39"/>
    </row>
    <row r="78" spans="1:39" ht="16" x14ac:dyDescent="0.2">
      <c r="A78" s="211" t="s">
        <v>810</v>
      </c>
      <c r="B78" s="212" t="s">
        <v>454</v>
      </c>
      <c r="C78" s="224"/>
      <c r="D78" s="215"/>
      <c r="E78" s="215"/>
      <c r="F78" s="215"/>
      <c r="G78" s="215"/>
      <c r="H78" s="215"/>
      <c r="I78" s="215"/>
      <c r="J78" s="215"/>
      <c r="K78" s="215"/>
      <c r="L78" s="215"/>
      <c r="M78" s="215"/>
      <c r="N78" s="216"/>
      <c r="P78" s="39"/>
      <c r="Q78" s="39"/>
      <c r="R78" s="39"/>
      <c r="S78" s="39"/>
      <c r="T78" s="39"/>
      <c r="U78" s="39"/>
      <c r="V78" s="39"/>
      <c r="W78" s="39"/>
      <c r="X78" s="39"/>
      <c r="Y78" s="39"/>
      <c r="Z78" s="39"/>
      <c r="AA78" s="39"/>
      <c r="AB78" s="39"/>
      <c r="AC78" s="39"/>
      <c r="AD78" s="39"/>
      <c r="AE78" s="39"/>
      <c r="AF78" s="39"/>
      <c r="AG78" s="39"/>
      <c r="AH78" s="39"/>
      <c r="AI78" s="39"/>
      <c r="AJ78" s="39"/>
      <c r="AK78" s="39"/>
      <c r="AL78" s="39"/>
      <c r="AM78" s="39"/>
    </row>
    <row r="79" spans="1:39" x14ac:dyDescent="0.2">
      <c r="A79" s="262"/>
      <c r="B79" s="252" t="s">
        <v>811</v>
      </c>
      <c r="C79" s="253" t="s">
        <v>812</v>
      </c>
      <c r="D79" s="263"/>
      <c r="E79" s="263"/>
      <c r="F79" s="433" t="s">
        <v>170</v>
      </c>
      <c r="G79" s="264" t="s">
        <v>439</v>
      </c>
      <c r="H79" s="263"/>
      <c r="I79" s="263"/>
      <c r="J79" s="263"/>
      <c r="K79" s="263"/>
      <c r="L79" s="433" t="s">
        <v>170</v>
      </c>
      <c r="M79" s="225" t="s">
        <v>813</v>
      </c>
      <c r="N79" s="258"/>
      <c r="P79" s="39"/>
      <c r="Q79" s="39"/>
      <c r="R79" s="39"/>
      <c r="S79" s="39"/>
      <c r="T79" s="39"/>
      <c r="U79" s="39"/>
      <c r="V79" s="39"/>
      <c r="W79" s="39"/>
      <c r="X79" s="39"/>
      <c r="Y79" s="39"/>
      <c r="Z79" s="39"/>
      <c r="AA79" s="39"/>
      <c r="AB79" s="39"/>
      <c r="AC79" s="39"/>
      <c r="AD79" s="39"/>
      <c r="AE79" s="39"/>
      <c r="AF79" s="39"/>
      <c r="AG79" s="39"/>
      <c r="AH79" s="39"/>
      <c r="AI79" s="39"/>
      <c r="AJ79" s="39"/>
      <c r="AK79" s="39"/>
      <c r="AL79" s="39"/>
      <c r="AM79" s="39"/>
    </row>
    <row r="80" spans="1:39" x14ac:dyDescent="0.2">
      <c r="A80" s="250"/>
      <c r="B80" s="252" t="s">
        <v>814</v>
      </c>
      <c r="C80" s="252" t="s">
        <v>815</v>
      </c>
      <c r="D80" s="246"/>
      <c r="E80" s="246"/>
      <c r="F80" s="434"/>
      <c r="G80" s="204" t="s">
        <v>439</v>
      </c>
      <c r="H80" s="265" t="s">
        <v>816</v>
      </c>
      <c r="I80" s="265" t="s">
        <v>459</v>
      </c>
      <c r="J80" s="246"/>
      <c r="K80" s="246"/>
      <c r="L80" s="434"/>
      <c r="M80" s="83" t="s">
        <v>817</v>
      </c>
      <c r="N80" s="258"/>
      <c r="P80" s="39"/>
      <c r="Q80" s="39"/>
      <c r="R80" s="39"/>
      <c r="S80" s="39"/>
      <c r="T80" s="39"/>
      <c r="U80" s="39"/>
      <c r="V80" s="39"/>
      <c r="W80" s="39"/>
      <c r="X80" s="39"/>
      <c r="Y80" s="39"/>
      <c r="Z80" s="39"/>
      <c r="AA80" s="39"/>
      <c r="AB80" s="39"/>
      <c r="AC80" s="39"/>
      <c r="AD80" s="39"/>
      <c r="AE80" s="39"/>
      <c r="AF80" s="39"/>
      <c r="AG80" s="39"/>
      <c r="AH80" s="39"/>
      <c r="AI80" s="39"/>
      <c r="AJ80" s="39"/>
      <c r="AK80" s="39"/>
      <c r="AL80" s="39"/>
      <c r="AM80" s="39"/>
    </row>
    <row r="81" spans="1:39" x14ac:dyDescent="0.2">
      <c r="A81" s="250"/>
      <c r="B81" s="252" t="s">
        <v>818</v>
      </c>
      <c r="C81" s="253" t="s">
        <v>819</v>
      </c>
      <c r="D81" s="246"/>
      <c r="E81" s="246"/>
      <c r="F81" s="434"/>
      <c r="G81" s="204" t="s">
        <v>451</v>
      </c>
      <c r="H81" s="246"/>
      <c r="I81" s="246"/>
      <c r="J81" s="246"/>
      <c r="K81" s="246"/>
      <c r="L81" s="434"/>
      <c r="M81" s="83" t="s">
        <v>820</v>
      </c>
      <c r="N81" s="258"/>
      <c r="P81" s="39"/>
      <c r="Q81" s="39"/>
      <c r="R81" s="39"/>
      <c r="S81" s="39"/>
      <c r="T81" s="39"/>
      <c r="U81" s="39"/>
      <c r="V81" s="39"/>
      <c r="W81" s="39"/>
      <c r="X81" s="39"/>
      <c r="Y81" s="39"/>
      <c r="Z81" s="39"/>
      <c r="AA81" s="39"/>
      <c r="AB81" s="39"/>
      <c r="AC81" s="39"/>
      <c r="AD81" s="39"/>
      <c r="AE81" s="39"/>
      <c r="AF81" s="39"/>
      <c r="AG81" s="39"/>
      <c r="AH81" s="39"/>
      <c r="AI81" s="39"/>
      <c r="AJ81" s="39"/>
      <c r="AK81" s="39"/>
      <c r="AL81" s="39"/>
      <c r="AM81" s="39"/>
    </row>
    <row r="82" spans="1:39" ht="16" thickBot="1" x14ac:dyDescent="0.25">
      <c r="A82" s="266"/>
      <c r="B82" s="267" t="s">
        <v>821</v>
      </c>
      <c r="C82" s="268" t="s">
        <v>469</v>
      </c>
      <c r="D82" s="269"/>
      <c r="E82" s="269"/>
      <c r="F82" s="435"/>
      <c r="G82" s="270" t="s">
        <v>822</v>
      </c>
      <c r="H82" s="269"/>
      <c r="I82" s="269"/>
      <c r="J82" s="269"/>
      <c r="K82" s="269"/>
      <c r="L82" s="435"/>
      <c r="M82" s="178" t="s">
        <v>823</v>
      </c>
      <c r="N82" s="271"/>
      <c r="P82" s="39"/>
      <c r="Q82" s="39"/>
      <c r="R82" s="39"/>
      <c r="S82" s="39"/>
      <c r="T82" s="39"/>
      <c r="U82" s="39"/>
      <c r="V82" s="39"/>
      <c r="W82" s="39"/>
      <c r="X82" s="39"/>
      <c r="Y82" s="39"/>
      <c r="Z82" s="39"/>
      <c r="AA82" s="39"/>
      <c r="AB82" s="39"/>
      <c r="AC82" s="39"/>
      <c r="AD82" s="39"/>
      <c r="AE82" s="39"/>
      <c r="AF82" s="39"/>
      <c r="AG82" s="39"/>
      <c r="AH82" s="39"/>
      <c r="AI82" s="39"/>
      <c r="AJ82" s="39"/>
      <c r="AK82" s="39"/>
      <c r="AL82" s="39"/>
      <c r="AM82" s="39"/>
    </row>
    <row r="83" spans="1:39" x14ac:dyDescent="0.2">
      <c r="A83" s="48"/>
      <c r="P83" s="39"/>
      <c r="Q83" s="39"/>
      <c r="R83" s="39"/>
      <c r="S83" s="39"/>
      <c r="T83" s="39"/>
      <c r="U83" s="39"/>
      <c r="V83" s="39"/>
      <c r="W83" s="39"/>
      <c r="X83" s="39"/>
      <c r="Y83" s="39"/>
      <c r="Z83" s="39"/>
      <c r="AA83" s="39"/>
      <c r="AB83" s="39"/>
      <c r="AC83" s="39"/>
      <c r="AD83" s="39"/>
      <c r="AE83" s="39"/>
      <c r="AF83" s="39"/>
      <c r="AG83" s="39"/>
      <c r="AH83" s="39"/>
      <c r="AI83" s="39"/>
      <c r="AJ83" s="39"/>
      <c r="AK83" s="39"/>
      <c r="AL83" s="39"/>
      <c r="AM83" s="39"/>
    </row>
    <row r="84" spans="1:39" x14ac:dyDescent="0.2">
      <c r="A84" s="48"/>
      <c r="P84" s="39"/>
      <c r="Q84" s="39"/>
      <c r="R84" s="39"/>
      <c r="S84" s="39"/>
      <c r="T84" s="39"/>
      <c r="U84" s="39"/>
      <c r="V84" s="39"/>
      <c r="W84" s="39"/>
      <c r="X84" s="39"/>
      <c r="Y84" s="39"/>
      <c r="Z84" s="39"/>
      <c r="AA84" s="39"/>
      <c r="AB84" s="39"/>
      <c r="AC84" s="39"/>
      <c r="AD84" s="39"/>
      <c r="AE84" s="39"/>
      <c r="AF84" s="39"/>
      <c r="AG84" s="39"/>
      <c r="AH84" s="39"/>
      <c r="AI84" s="39"/>
      <c r="AJ84" s="39"/>
      <c r="AK84" s="39"/>
      <c r="AL84" s="39"/>
      <c r="AM84" s="39"/>
    </row>
    <row r="85" spans="1:39" x14ac:dyDescent="0.2">
      <c r="A85" s="48"/>
      <c r="P85" s="39"/>
      <c r="Q85" s="39"/>
      <c r="R85" s="39"/>
      <c r="S85" s="39"/>
      <c r="T85" s="39"/>
      <c r="U85" s="39"/>
      <c r="V85" s="39"/>
      <c r="W85" s="39"/>
      <c r="X85" s="39"/>
      <c r="Y85" s="39"/>
      <c r="Z85" s="39"/>
      <c r="AA85" s="39"/>
      <c r="AB85" s="39"/>
      <c r="AC85" s="39"/>
      <c r="AD85" s="39"/>
      <c r="AE85" s="39"/>
      <c r="AF85" s="39"/>
      <c r="AG85" s="39"/>
      <c r="AH85" s="39"/>
      <c r="AI85" s="39"/>
      <c r="AJ85" s="39"/>
      <c r="AK85" s="39"/>
      <c r="AL85" s="39"/>
      <c r="AM85" s="39"/>
    </row>
    <row r="86" spans="1:39" x14ac:dyDescent="0.2">
      <c r="A86" s="48"/>
      <c r="P86" s="39"/>
      <c r="Q86" s="39"/>
      <c r="R86" s="39"/>
      <c r="S86" s="39"/>
      <c r="T86" s="39"/>
      <c r="U86" s="39"/>
      <c r="V86" s="39"/>
      <c r="W86" s="39"/>
      <c r="X86" s="39"/>
      <c r="Y86" s="39"/>
      <c r="Z86" s="39"/>
      <c r="AA86" s="39"/>
      <c r="AB86" s="39"/>
      <c r="AC86" s="39"/>
      <c r="AD86" s="39"/>
      <c r="AE86" s="39"/>
      <c r="AF86" s="39"/>
      <c r="AG86" s="39"/>
      <c r="AH86" s="39"/>
      <c r="AI86" s="39"/>
      <c r="AJ86" s="39"/>
      <c r="AK86" s="39"/>
      <c r="AL86" s="39"/>
      <c r="AM86" s="39"/>
    </row>
    <row r="87" spans="1:39" x14ac:dyDescent="0.2">
      <c r="A87" s="48"/>
      <c r="P87" s="39"/>
      <c r="Q87" s="39"/>
      <c r="R87" s="39"/>
      <c r="S87" s="39"/>
      <c r="T87" s="39"/>
      <c r="U87" s="39"/>
      <c r="V87" s="39"/>
      <c r="W87" s="39"/>
      <c r="X87" s="39"/>
      <c r="Y87" s="39"/>
      <c r="Z87" s="39"/>
      <c r="AA87" s="39"/>
      <c r="AB87" s="39"/>
      <c r="AC87" s="39"/>
      <c r="AD87" s="39"/>
      <c r="AE87" s="39"/>
      <c r="AF87" s="39"/>
      <c r="AG87" s="39"/>
      <c r="AH87" s="39"/>
      <c r="AI87" s="39"/>
      <c r="AJ87" s="39"/>
      <c r="AK87" s="39"/>
      <c r="AL87" s="39"/>
      <c r="AM87" s="39"/>
    </row>
    <row r="88" spans="1:39" x14ac:dyDescent="0.2">
      <c r="A88" s="48"/>
      <c r="P88" s="39"/>
      <c r="Q88" s="39"/>
      <c r="R88" s="39"/>
      <c r="S88" s="39"/>
      <c r="T88" s="39"/>
      <c r="U88" s="39"/>
      <c r="V88" s="39"/>
      <c r="W88" s="39"/>
      <c r="X88" s="39"/>
      <c r="Y88" s="39"/>
      <c r="Z88" s="39"/>
      <c r="AA88" s="39"/>
      <c r="AB88" s="39"/>
      <c r="AC88" s="39"/>
      <c r="AD88" s="39"/>
      <c r="AE88" s="39"/>
      <c r="AF88" s="39"/>
      <c r="AG88" s="39"/>
      <c r="AH88" s="39"/>
      <c r="AI88" s="39"/>
      <c r="AJ88" s="39"/>
      <c r="AK88" s="39"/>
      <c r="AL88" s="39"/>
      <c r="AM88" s="39"/>
    </row>
    <row r="89" spans="1:39" x14ac:dyDescent="0.2">
      <c r="A89" s="48"/>
      <c r="P89" s="39"/>
      <c r="Q89" s="39"/>
      <c r="R89" s="39"/>
      <c r="S89" s="39"/>
      <c r="T89" s="39"/>
      <c r="U89" s="39"/>
      <c r="V89" s="39"/>
      <c r="W89" s="39"/>
      <c r="X89" s="39"/>
      <c r="Y89" s="39"/>
      <c r="Z89" s="39"/>
      <c r="AA89" s="39"/>
      <c r="AB89" s="39"/>
      <c r="AC89" s="39"/>
      <c r="AD89" s="39"/>
      <c r="AE89" s="39"/>
      <c r="AF89" s="39"/>
      <c r="AG89" s="39"/>
      <c r="AH89" s="39"/>
      <c r="AI89" s="39"/>
      <c r="AJ89" s="39"/>
      <c r="AK89" s="39"/>
      <c r="AL89" s="39"/>
      <c r="AM89" s="39"/>
    </row>
    <row r="90" spans="1:39" x14ac:dyDescent="0.2">
      <c r="A90" s="48"/>
      <c r="P90" s="39"/>
      <c r="Q90" s="39"/>
      <c r="R90" s="39"/>
      <c r="S90" s="39"/>
      <c r="T90" s="39"/>
      <c r="U90" s="39"/>
      <c r="V90" s="39"/>
      <c r="W90" s="39"/>
      <c r="X90" s="39"/>
      <c r="Y90" s="39"/>
      <c r="Z90" s="39"/>
      <c r="AA90" s="39"/>
      <c r="AB90" s="39"/>
      <c r="AC90" s="39"/>
      <c r="AD90" s="39"/>
      <c r="AE90" s="39"/>
      <c r="AF90" s="39"/>
      <c r="AG90" s="39"/>
      <c r="AH90" s="39"/>
      <c r="AI90" s="39"/>
      <c r="AJ90" s="39"/>
      <c r="AK90" s="39"/>
      <c r="AL90" s="39"/>
      <c r="AM90" s="39"/>
    </row>
    <row r="91" spans="1:39" x14ac:dyDescent="0.2">
      <c r="A91" s="48"/>
      <c r="P91" s="39"/>
      <c r="Q91" s="39"/>
      <c r="R91" s="39"/>
      <c r="S91" s="39"/>
      <c r="T91" s="39"/>
      <c r="U91" s="39"/>
      <c r="V91" s="39"/>
      <c r="W91" s="39"/>
      <c r="X91" s="39"/>
      <c r="Y91" s="39"/>
      <c r="Z91" s="39"/>
      <c r="AA91" s="39"/>
      <c r="AB91" s="39"/>
      <c r="AC91" s="39"/>
      <c r="AD91" s="39"/>
      <c r="AE91" s="39"/>
      <c r="AF91" s="39"/>
      <c r="AG91" s="39"/>
      <c r="AH91" s="39"/>
      <c r="AI91" s="39"/>
      <c r="AJ91" s="39"/>
      <c r="AK91" s="39"/>
      <c r="AL91" s="39"/>
      <c r="AM91" s="39"/>
    </row>
    <row r="92" spans="1:39" x14ac:dyDescent="0.2">
      <c r="A92" s="48"/>
      <c r="P92" s="39"/>
      <c r="Q92" s="39"/>
      <c r="R92" s="39"/>
      <c r="S92" s="39"/>
      <c r="T92" s="39"/>
      <c r="U92" s="39"/>
      <c r="V92" s="39"/>
      <c r="W92" s="39"/>
      <c r="X92" s="39"/>
      <c r="Y92" s="39"/>
      <c r="Z92" s="39"/>
      <c r="AA92" s="39"/>
      <c r="AB92" s="39"/>
      <c r="AC92" s="39"/>
      <c r="AD92" s="39"/>
      <c r="AE92" s="39"/>
      <c r="AF92" s="39"/>
      <c r="AG92" s="39"/>
      <c r="AH92" s="39"/>
      <c r="AI92" s="39"/>
      <c r="AJ92" s="39"/>
      <c r="AK92" s="39"/>
      <c r="AL92" s="39"/>
      <c r="AM92" s="39"/>
    </row>
    <row r="93" spans="1:39" x14ac:dyDescent="0.2">
      <c r="A93" s="48"/>
      <c r="P93" s="39"/>
      <c r="Q93" s="39"/>
      <c r="R93" s="39"/>
      <c r="S93" s="39"/>
      <c r="T93" s="39"/>
      <c r="U93" s="39"/>
      <c r="V93" s="39"/>
      <c r="W93" s="39"/>
      <c r="X93" s="39"/>
      <c r="Y93" s="39"/>
      <c r="Z93" s="39"/>
      <c r="AA93" s="39"/>
      <c r="AB93" s="39"/>
      <c r="AC93" s="39"/>
      <c r="AD93" s="39"/>
      <c r="AE93" s="39"/>
      <c r="AF93" s="39"/>
      <c r="AG93" s="39"/>
      <c r="AH93" s="39"/>
      <c r="AI93" s="39"/>
      <c r="AJ93" s="39"/>
      <c r="AK93" s="39"/>
      <c r="AL93" s="39"/>
      <c r="AM93" s="39"/>
    </row>
    <row r="94" spans="1:39" x14ac:dyDescent="0.2">
      <c r="A94" s="48"/>
      <c r="P94" s="39"/>
      <c r="Q94" s="39"/>
      <c r="R94" s="39"/>
      <c r="S94" s="39"/>
      <c r="T94" s="39"/>
      <c r="U94" s="39"/>
      <c r="V94" s="39"/>
      <c r="W94" s="39"/>
      <c r="X94" s="39"/>
      <c r="Y94" s="39"/>
      <c r="Z94" s="39"/>
      <c r="AA94" s="39"/>
      <c r="AB94" s="39"/>
      <c r="AC94" s="39"/>
      <c r="AD94" s="39"/>
      <c r="AE94" s="39"/>
      <c r="AF94" s="39"/>
      <c r="AG94" s="39"/>
      <c r="AH94" s="39"/>
      <c r="AI94" s="39"/>
      <c r="AJ94" s="39"/>
      <c r="AK94" s="39"/>
      <c r="AL94" s="39"/>
      <c r="AM94" s="39"/>
    </row>
    <row r="95" spans="1:39" x14ac:dyDescent="0.2">
      <c r="A95" s="48"/>
      <c r="P95" s="39"/>
      <c r="Q95" s="39"/>
      <c r="R95" s="39"/>
      <c r="S95" s="39"/>
      <c r="T95" s="39"/>
      <c r="U95" s="39"/>
      <c r="V95" s="39"/>
      <c r="W95" s="39"/>
      <c r="X95" s="39"/>
      <c r="Y95" s="39"/>
      <c r="Z95" s="39"/>
      <c r="AA95" s="39"/>
      <c r="AB95" s="39"/>
      <c r="AC95" s="39"/>
      <c r="AD95" s="39"/>
      <c r="AE95" s="39"/>
      <c r="AF95" s="39"/>
      <c r="AG95" s="39"/>
      <c r="AH95" s="39"/>
      <c r="AI95" s="39"/>
      <c r="AJ95" s="39"/>
      <c r="AK95" s="39"/>
      <c r="AL95" s="39"/>
      <c r="AM95" s="39"/>
    </row>
    <row r="96" spans="1:39" x14ac:dyDescent="0.2">
      <c r="A96" s="48"/>
      <c r="P96" s="39"/>
      <c r="Q96" s="39"/>
      <c r="R96" s="39"/>
      <c r="S96" s="39"/>
      <c r="T96" s="39"/>
      <c r="U96" s="39"/>
      <c r="V96" s="39"/>
      <c r="W96" s="39"/>
      <c r="X96" s="39"/>
      <c r="Y96" s="39"/>
      <c r="Z96" s="39"/>
      <c r="AA96" s="39"/>
      <c r="AB96" s="39"/>
      <c r="AC96" s="39"/>
      <c r="AD96" s="39"/>
      <c r="AE96" s="39"/>
      <c r="AF96" s="39"/>
      <c r="AG96" s="39"/>
      <c r="AH96" s="39"/>
      <c r="AI96" s="39"/>
      <c r="AJ96" s="39"/>
      <c r="AK96" s="39"/>
      <c r="AL96" s="39"/>
      <c r="AM96" s="39"/>
    </row>
    <row r="97" spans="1:39" x14ac:dyDescent="0.2">
      <c r="A97" s="48"/>
      <c r="P97" s="39"/>
      <c r="Q97" s="39"/>
      <c r="R97" s="39"/>
      <c r="S97" s="39"/>
      <c r="T97" s="39"/>
      <c r="U97" s="39"/>
      <c r="V97" s="39"/>
      <c r="W97" s="39"/>
      <c r="X97" s="39"/>
      <c r="Y97" s="39"/>
      <c r="Z97" s="39"/>
      <c r="AA97" s="39"/>
      <c r="AB97" s="39"/>
      <c r="AC97" s="39"/>
      <c r="AD97" s="39"/>
      <c r="AE97" s="39"/>
      <c r="AF97" s="39"/>
      <c r="AG97" s="39"/>
      <c r="AH97" s="39"/>
      <c r="AI97" s="39"/>
      <c r="AJ97" s="39"/>
      <c r="AK97" s="39"/>
      <c r="AL97" s="39"/>
      <c r="AM97" s="39"/>
    </row>
    <row r="98" spans="1:39" x14ac:dyDescent="0.2">
      <c r="A98" s="48"/>
      <c r="P98" s="39"/>
      <c r="Q98" s="39"/>
      <c r="R98" s="39"/>
      <c r="S98" s="39"/>
      <c r="T98" s="39"/>
      <c r="U98" s="39"/>
      <c r="V98" s="39"/>
      <c r="W98" s="39"/>
      <c r="X98" s="39"/>
      <c r="Y98" s="39"/>
      <c r="Z98" s="39"/>
      <c r="AA98" s="39"/>
      <c r="AB98" s="39"/>
      <c r="AC98" s="39"/>
      <c r="AD98" s="39"/>
      <c r="AE98" s="39"/>
      <c r="AF98" s="39"/>
      <c r="AG98" s="39"/>
      <c r="AH98" s="39"/>
      <c r="AI98" s="39"/>
      <c r="AJ98" s="39"/>
      <c r="AK98" s="39"/>
      <c r="AL98" s="39"/>
      <c r="AM98" s="39"/>
    </row>
    <row r="99" spans="1:39" x14ac:dyDescent="0.2">
      <c r="A99" s="48"/>
      <c r="P99" s="39"/>
      <c r="Q99" s="39"/>
      <c r="R99" s="39"/>
      <c r="S99" s="39"/>
      <c r="T99" s="39"/>
      <c r="U99" s="39"/>
      <c r="V99" s="39"/>
      <c r="W99" s="39"/>
      <c r="X99" s="39"/>
      <c r="Y99" s="39"/>
      <c r="Z99" s="39"/>
      <c r="AA99" s="39"/>
      <c r="AB99" s="39"/>
      <c r="AC99" s="39"/>
      <c r="AD99" s="39"/>
      <c r="AE99" s="39"/>
      <c r="AF99" s="39"/>
      <c r="AG99" s="39"/>
      <c r="AH99" s="39"/>
      <c r="AI99" s="39"/>
      <c r="AJ99" s="39"/>
      <c r="AK99" s="39"/>
      <c r="AL99" s="39"/>
      <c r="AM99" s="39"/>
    </row>
    <row r="100" spans="1:39" x14ac:dyDescent="0.2">
      <c r="A100" s="48"/>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row>
    <row r="101" spans="1:39" x14ac:dyDescent="0.2">
      <c r="A101" s="48"/>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row>
    <row r="102" spans="1:39" x14ac:dyDescent="0.2">
      <c r="A102" s="48"/>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row>
    <row r="103" spans="1:39" x14ac:dyDescent="0.2">
      <c r="A103" s="48"/>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row>
    <row r="104" spans="1:39" x14ac:dyDescent="0.2">
      <c r="A104" s="48"/>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row>
    <row r="105" spans="1:39" x14ac:dyDescent="0.2">
      <c r="A105" s="48"/>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row>
    <row r="106" spans="1:39" x14ac:dyDescent="0.2">
      <c r="A106" s="48"/>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row>
    <row r="107" spans="1:39" x14ac:dyDescent="0.2">
      <c r="A107" s="48"/>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row>
    <row r="108" spans="1:39" x14ac:dyDescent="0.2">
      <c r="A108" s="48"/>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row>
    <row r="109" spans="1:39" x14ac:dyDescent="0.2">
      <c r="A109" s="48"/>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row>
    <row r="110" spans="1:39" x14ac:dyDescent="0.2">
      <c r="A110" s="48"/>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row>
    <row r="111" spans="1:39" x14ac:dyDescent="0.2">
      <c r="A111" s="48"/>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row>
    <row r="112" spans="1:39" x14ac:dyDescent="0.2">
      <c r="A112" s="48"/>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row>
    <row r="113" spans="1:39" x14ac:dyDescent="0.2">
      <c r="A113" s="48"/>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row>
    <row r="114" spans="1:39" x14ac:dyDescent="0.2">
      <c r="A114" s="48"/>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row>
    <row r="115" spans="1:39" x14ac:dyDescent="0.2">
      <c r="A115" s="48"/>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row>
    <row r="116" spans="1:39" x14ac:dyDescent="0.2">
      <c r="A116" s="48"/>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row>
    <row r="117" spans="1:39" x14ac:dyDescent="0.2">
      <c r="A117" s="48"/>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row>
    <row r="118" spans="1:39" x14ac:dyDescent="0.2">
      <c r="A118" s="48"/>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row>
    <row r="119" spans="1:39" x14ac:dyDescent="0.2">
      <c r="A119" s="48"/>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row>
    <row r="120" spans="1:39" x14ac:dyDescent="0.2">
      <c r="A120" s="48"/>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row>
    <row r="121" spans="1:39" x14ac:dyDescent="0.2">
      <c r="A121" s="48"/>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row>
    <row r="122" spans="1:39" x14ac:dyDescent="0.2">
      <c r="A122" s="48"/>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row>
    <row r="123" spans="1:39" x14ac:dyDescent="0.2">
      <c r="A123" s="48"/>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row>
    <row r="124" spans="1:39" x14ac:dyDescent="0.2">
      <c r="A124" s="48"/>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row>
    <row r="125" spans="1:39" x14ac:dyDescent="0.2">
      <c r="A125" s="48"/>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row>
    <row r="126" spans="1:39" x14ac:dyDescent="0.2">
      <c r="A126" s="48"/>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row>
    <row r="127" spans="1:39" x14ac:dyDescent="0.2">
      <c r="A127" s="48"/>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row>
    <row r="128" spans="1:39" x14ac:dyDescent="0.2">
      <c r="A128" s="48"/>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row>
    <row r="129" spans="1:39" x14ac:dyDescent="0.2">
      <c r="A129" s="48"/>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row>
    <row r="130" spans="1:39" x14ac:dyDescent="0.2">
      <c r="A130" s="48"/>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row>
    <row r="131" spans="1:39" x14ac:dyDescent="0.2">
      <c r="A131" s="48"/>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row>
    <row r="132" spans="1:39" x14ac:dyDescent="0.2">
      <c r="A132" s="48"/>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row>
    <row r="133" spans="1:39" x14ac:dyDescent="0.2">
      <c r="A133" s="48"/>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row>
    <row r="134" spans="1:39" x14ac:dyDescent="0.2">
      <c r="A134" s="48"/>
    </row>
    <row r="135" spans="1:39" x14ac:dyDescent="0.2">
      <c r="A135" s="48"/>
    </row>
    <row r="136" spans="1:39" x14ac:dyDescent="0.2">
      <c r="A136" s="48"/>
    </row>
    <row r="137" spans="1:39" x14ac:dyDescent="0.2">
      <c r="A137" s="48"/>
    </row>
    <row r="138" spans="1:39" x14ac:dyDescent="0.2">
      <c r="A138" s="48"/>
    </row>
    <row r="139" spans="1:39" x14ac:dyDescent="0.2">
      <c r="A139" s="48"/>
    </row>
    <row r="140" spans="1:39" x14ac:dyDescent="0.2">
      <c r="A140" s="48"/>
    </row>
    <row r="141" spans="1:39" x14ac:dyDescent="0.2">
      <c r="A141" s="48"/>
    </row>
    <row r="142" spans="1:39" x14ac:dyDescent="0.2">
      <c r="A142" s="48"/>
    </row>
    <row r="143" spans="1:39" x14ac:dyDescent="0.2">
      <c r="A143" s="48"/>
    </row>
    <row r="144" spans="1:39" x14ac:dyDescent="0.2">
      <c r="A144" s="48"/>
    </row>
    <row r="145" spans="1:1" x14ac:dyDescent="0.2">
      <c r="A145" s="48"/>
    </row>
    <row r="146" spans="1:1" x14ac:dyDescent="0.2">
      <c r="A146" s="48"/>
    </row>
    <row r="147" spans="1:1" x14ac:dyDescent="0.2">
      <c r="A147" s="48"/>
    </row>
    <row r="148" spans="1:1" x14ac:dyDescent="0.2">
      <c r="A148" s="48"/>
    </row>
    <row r="149" spans="1:1" x14ac:dyDescent="0.2">
      <c r="A149" s="48"/>
    </row>
    <row r="150" spans="1:1" x14ac:dyDescent="0.2">
      <c r="A150" s="48"/>
    </row>
    <row r="151" spans="1:1" x14ac:dyDescent="0.2">
      <c r="A151" s="48"/>
    </row>
    <row r="152" spans="1:1" x14ac:dyDescent="0.2">
      <c r="A152" s="48"/>
    </row>
    <row r="153" spans="1:1" x14ac:dyDescent="0.2">
      <c r="A153" s="48"/>
    </row>
    <row r="154" spans="1:1" x14ac:dyDescent="0.2">
      <c r="A154" s="48"/>
    </row>
    <row r="155" spans="1:1" x14ac:dyDescent="0.2">
      <c r="A155" s="48"/>
    </row>
    <row r="156" spans="1:1" x14ac:dyDescent="0.2">
      <c r="A156" s="48"/>
    </row>
    <row r="157" spans="1:1" x14ac:dyDescent="0.2">
      <c r="A157" s="48"/>
    </row>
    <row r="158" spans="1:1" x14ac:dyDescent="0.2">
      <c r="A158" s="48"/>
    </row>
    <row r="159" spans="1:1" x14ac:dyDescent="0.2">
      <c r="A159" s="48"/>
    </row>
    <row r="160" spans="1:1" x14ac:dyDescent="0.2">
      <c r="A160" s="48"/>
    </row>
    <row r="161" spans="1:1" x14ac:dyDescent="0.2">
      <c r="A161" s="48"/>
    </row>
    <row r="162" spans="1:1" x14ac:dyDescent="0.2">
      <c r="A162" s="48"/>
    </row>
    <row r="163" spans="1:1" x14ac:dyDescent="0.2">
      <c r="A163" s="48"/>
    </row>
    <row r="164" spans="1:1" x14ac:dyDescent="0.2">
      <c r="A164" s="48"/>
    </row>
    <row r="165" spans="1:1" x14ac:dyDescent="0.2">
      <c r="A165" s="48"/>
    </row>
    <row r="166" spans="1:1" x14ac:dyDescent="0.2">
      <c r="A166" s="48"/>
    </row>
    <row r="167" spans="1:1" x14ac:dyDescent="0.2">
      <c r="A167" s="48"/>
    </row>
    <row r="168" spans="1:1" x14ac:dyDescent="0.2">
      <c r="A168" s="48"/>
    </row>
    <row r="169" spans="1:1" x14ac:dyDescent="0.2">
      <c r="A169" s="48"/>
    </row>
    <row r="170" spans="1:1" x14ac:dyDescent="0.2">
      <c r="A170" s="48"/>
    </row>
    <row r="171" spans="1:1" x14ac:dyDescent="0.2">
      <c r="A171" s="48"/>
    </row>
    <row r="172" spans="1:1" x14ac:dyDescent="0.2">
      <c r="A172" s="48"/>
    </row>
    <row r="173" spans="1:1" x14ac:dyDescent="0.2">
      <c r="A173" s="48"/>
    </row>
    <row r="174" spans="1:1" x14ac:dyDescent="0.2">
      <c r="A174" s="48"/>
    </row>
    <row r="175" spans="1:1" x14ac:dyDescent="0.2">
      <c r="A175" s="48"/>
    </row>
    <row r="176" spans="1:1" x14ac:dyDescent="0.2">
      <c r="A176" s="48"/>
    </row>
    <row r="177" spans="1:1" x14ac:dyDescent="0.2">
      <c r="A177" s="48"/>
    </row>
    <row r="178" spans="1:1" x14ac:dyDescent="0.2">
      <c r="A178" s="48"/>
    </row>
    <row r="179" spans="1:1" x14ac:dyDescent="0.2">
      <c r="A179" s="48"/>
    </row>
    <row r="180" spans="1:1" x14ac:dyDescent="0.2">
      <c r="A180" s="48"/>
    </row>
    <row r="181" spans="1:1" x14ac:dyDescent="0.2">
      <c r="A181" s="48"/>
    </row>
    <row r="182" spans="1:1" x14ac:dyDescent="0.2">
      <c r="A182" s="48"/>
    </row>
    <row r="183" spans="1:1" x14ac:dyDescent="0.2">
      <c r="A183" s="48"/>
    </row>
    <row r="184" spans="1:1" x14ac:dyDescent="0.2">
      <c r="A184" s="48"/>
    </row>
    <row r="185" spans="1:1" x14ac:dyDescent="0.2">
      <c r="A185" s="48"/>
    </row>
    <row r="186" spans="1:1" x14ac:dyDescent="0.2">
      <c r="A186" s="48"/>
    </row>
    <row r="187" spans="1:1" x14ac:dyDescent="0.2">
      <c r="A187" s="48"/>
    </row>
    <row r="188" spans="1:1" x14ac:dyDescent="0.2">
      <c r="A188" s="48"/>
    </row>
    <row r="189" spans="1:1" x14ac:dyDescent="0.2">
      <c r="A189" s="48"/>
    </row>
    <row r="190" spans="1:1" x14ac:dyDescent="0.2">
      <c r="A190" s="48"/>
    </row>
    <row r="191" spans="1:1" x14ac:dyDescent="0.2">
      <c r="A191" s="48"/>
    </row>
    <row r="192" spans="1:1" x14ac:dyDescent="0.2">
      <c r="A192" s="48"/>
    </row>
    <row r="193" spans="1:1" x14ac:dyDescent="0.2">
      <c r="A193" s="48"/>
    </row>
    <row r="194" spans="1:1" x14ac:dyDescent="0.2">
      <c r="A194" s="48"/>
    </row>
    <row r="195" spans="1:1" x14ac:dyDescent="0.2">
      <c r="A195" s="48"/>
    </row>
    <row r="196" spans="1:1" x14ac:dyDescent="0.2">
      <c r="A196" s="48"/>
    </row>
    <row r="197" spans="1:1" x14ac:dyDescent="0.2">
      <c r="A197" s="48"/>
    </row>
    <row r="198" spans="1:1" x14ac:dyDescent="0.2">
      <c r="A198" s="48"/>
    </row>
    <row r="199" spans="1:1" x14ac:dyDescent="0.2">
      <c r="A199" s="48"/>
    </row>
    <row r="200" spans="1:1" x14ac:dyDescent="0.2">
      <c r="A200" s="48"/>
    </row>
    <row r="201" spans="1:1" x14ac:dyDescent="0.2">
      <c r="A201" s="48"/>
    </row>
    <row r="202" spans="1:1" x14ac:dyDescent="0.2">
      <c r="A202" s="48"/>
    </row>
    <row r="203" spans="1:1" x14ac:dyDescent="0.2">
      <c r="A203" s="48"/>
    </row>
    <row r="204" spans="1:1" x14ac:dyDescent="0.2">
      <c r="A204" s="48"/>
    </row>
    <row r="205" spans="1:1" x14ac:dyDescent="0.2">
      <c r="A205" s="48"/>
    </row>
    <row r="206" spans="1:1" x14ac:dyDescent="0.2">
      <c r="A206" s="48"/>
    </row>
    <row r="207" spans="1:1" x14ac:dyDescent="0.2">
      <c r="A207" s="48"/>
    </row>
    <row r="208" spans="1:1" x14ac:dyDescent="0.2">
      <c r="A208" s="48"/>
    </row>
    <row r="209" spans="1:1" x14ac:dyDescent="0.2">
      <c r="A209" s="48"/>
    </row>
    <row r="210" spans="1:1" x14ac:dyDescent="0.2">
      <c r="A210" s="48"/>
    </row>
    <row r="211" spans="1:1" x14ac:dyDescent="0.2">
      <c r="A211" s="48"/>
    </row>
    <row r="212" spans="1:1" x14ac:dyDescent="0.2">
      <c r="A212" s="48"/>
    </row>
    <row r="213" spans="1:1" x14ac:dyDescent="0.2">
      <c r="A213" s="48"/>
    </row>
    <row r="214" spans="1:1" x14ac:dyDescent="0.2">
      <c r="A214" s="48"/>
    </row>
    <row r="215" spans="1:1" x14ac:dyDescent="0.2">
      <c r="A215" s="48"/>
    </row>
    <row r="216" spans="1:1" x14ac:dyDescent="0.2">
      <c r="A216" s="48"/>
    </row>
    <row r="217" spans="1:1" x14ac:dyDescent="0.2">
      <c r="A217" s="48"/>
    </row>
    <row r="218" spans="1:1" x14ac:dyDescent="0.2">
      <c r="A218" s="48"/>
    </row>
    <row r="219" spans="1:1" x14ac:dyDescent="0.2">
      <c r="A219" s="48"/>
    </row>
    <row r="220" spans="1:1" x14ac:dyDescent="0.2">
      <c r="A220" s="48"/>
    </row>
    <row r="221" spans="1:1" x14ac:dyDescent="0.2">
      <c r="A221" s="48"/>
    </row>
    <row r="222" spans="1:1" x14ac:dyDescent="0.2">
      <c r="A222" s="48"/>
    </row>
    <row r="223" spans="1:1" x14ac:dyDescent="0.2">
      <c r="A223" s="48"/>
    </row>
    <row r="224" spans="1:1" x14ac:dyDescent="0.2">
      <c r="A224" s="48"/>
    </row>
    <row r="225" spans="1:1" x14ac:dyDescent="0.2">
      <c r="A225" s="48"/>
    </row>
    <row r="226" spans="1:1" x14ac:dyDescent="0.2">
      <c r="A226" s="48"/>
    </row>
    <row r="227" spans="1:1" x14ac:dyDescent="0.2">
      <c r="A227" s="48"/>
    </row>
    <row r="228" spans="1:1" x14ac:dyDescent="0.2">
      <c r="A228" s="48"/>
    </row>
    <row r="229" spans="1:1" x14ac:dyDescent="0.2">
      <c r="A229" s="48"/>
    </row>
    <row r="230" spans="1:1" x14ac:dyDescent="0.2">
      <c r="A230" s="48"/>
    </row>
    <row r="231" spans="1:1" x14ac:dyDescent="0.2">
      <c r="A231" s="48"/>
    </row>
    <row r="232" spans="1:1" x14ac:dyDescent="0.2">
      <c r="A232" s="48"/>
    </row>
    <row r="233" spans="1:1" x14ac:dyDescent="0.2">
      <c r="A233" s="48"/>
    </row>
    <row r="234" spans="1:1" x14ac:dyDescent="0.2">
      <c r="A234" s="48"/>
    </row>
    <row r="235" spans="1:1" x14ac:dyDescent="0.2">
      <c r="A235" s="48"/>
    </row>
    <row r="236" spans="1:1" x14ac:dyDescent="0.2">
      <c r="A236" s="48"/>
    </row>
    <row r="237" spans="1:1" x14ac:dyDescent="0.2">
      <c r="A237" s="48"/>
    </row>
    <row r="238" spans="1:1" x14ac:dyDescent="0.2">
      <c r="A238" s="48"/>
    </row>
    <row r="239" spans="1:1" x14ac:dyDescent="0.2">
      <c r="A239" s="48"/>
    </row>
    <row r="240" spans="1:1" x14ac:dyDescent="0.2">
      <c r="A240" s="48"/>
    </row>
    <row r="241" spans="1:1" x14ac:dyDescent="0.2">
      <c r="A241" s="48"/>
    </row>
    <row r="242" spans="1:1" x14ac:dyDescent="0.2">
      <c r="A242" s="48"/>
    </row>
    <row r="243" spans="1:1" x14ac:dyDescent="0.2">
      <c r="A243" s="48"/>
    </row>
    <row r="244" spans="1:1" x14ac:dyDescent="0.2">
      <c r="A244" s="48"/>
    </row>
    <row r="245" spans="1:1" x14ac:dyDescent="0.2">
      <c r="A245" s="48"/>
    </row>
    <row r="246" spans="1:1" x14ac:dyDescent="0.2">
      <c r="A246" s="48"/>
    </row>
    <row r="247" spans="1:1" x14ac:dyDescent="0.2">
      <c r="A247" s="48"/>
    </row>
    <row r="248" spans="1:1" x14ac:dyDescent="0.2">
      <c r="A248" s="48"/>
    </row>
    <row r="249" spans="1:1" x14ac:dyDescent="0.2">
      <c r="A249" s="48"/>
    </row>
    <row r="250" spans="1:1" x14ac:dyDescent="0.2">
      <c r="A250" s="48"/>
    </row>
    <row r="251" spans="1:1" x14ac:dyDescent="0.2">
      <c r="A251" s="48"/>
    </row>
    <row r="252" spans="1:1" x14ac:dyDescent="0.2">
      <c r="A252" s="48"/>
    </row>
    <row r="253" spans="1:1" x14ac:dyDescent="0.2">
      <c r="A253" s="48"/>
    </row>
    <row r="254" spans="1:1" x14ac:dyDescent="0.2">
      <c r="A254" s="48"/>
    </row>
    <row r="255" spans="1:1" x14ac:dyDescent="0.2">
      <c r="A255" s="48"/>
    </row>
    <row r="256" spans="1:1" x14ac:dyDescent="0.2">
      <c r="A256" s="48"/>
    </row>
    <row r="257" spans="1:1" x14ac:dyDescent="0.2">
      <c r="A257" s="48"/>
    </row>
    <row r="258" spans="1:1" x14ac:dyDescent="0.2">
      <c r="A258" s="48"/>
    </row>
    <row r="259" spans="1:1" x14ac:dyDescent="0.2">
      <c r="A259" s="48"/>
    </row>
    <row r="260" spans="1:1" x14ac:dyDescent="0.2">
      <c r="A260" s="48"/>
    </row>
    <row r="261" spans="1:1" x14ac:dyDescent="0.2">
      <c r="A261" s="48"/>
    </row>
    <row r="262" spans="1:1" x14ac:dyDescent="0.2">
      <c r="A262" s="48"/>
    </row>
    <row r="263" spans="1:1" x14ac:dyDescent="0.2">
      <c r="A263" s="48"/>
    </row>
    <row r="264" spans="1:1" x14ac:dyDescent="0.2">
      <c r="A264" s="48"/>
    </row>
    <row r="265" spans="1:1" x14ac:dyDescent="0.2">
      <c r="A265" s="48"/>
    </row>
    <row r="266" spans="1:1" x14ac:dyDescent="0.2">
      <c r="A266" s="48"/>
    </row>
    <row r="267" spans="1:1" x14ac:dyDescent="0.2">
      <c r="A267" s="48"/>
    </row>
    <row r="268" spans="1:1" x14ac:dyDescent="0.2">
      <c r="A268" s="48"/>
    </row>
    <row r="269" spans="1:1" x14ac:dyDescent="0.2">
      <c r="A269" s="48"/>
    </row>
    <row r="270" spans="1:1" x14ac:dyDescent="0.2">
      <c r="A270" s="48"/>
    </row>
    <row r="271" spans="1:1" x14ac:dyDescent="0.2">
      <c r="A271" s="48"/>
    </row>
    <row r="272" spans="1:1" x14ac:dyDescent="0.2">
      <c r="A272" s="48"/>
    </row>
    <row r="273" spans="1:1" x14ac:dyDescent="0.2">
      <c r="A273" s="48"/>
    </row>
    <row r="274" spans="1:1" x14ac:dyDescent="0.2">
      <c r="A274" s="48"/>
    </row>
    <row r="275" spans="1:1" x14ac:dyDescent="0.2">
      <c r="A275" s="48"/>
    </row>
    <row r="276" spans="1:1" x14ac:dyDescent="0.2">
      <c r="A276" s="48"/>
    </row>
    <row r="277" spans="1:1" x14ac:dyDescent="0.2">
      <c r="A277" s="48"/>
    </row>
    <row r="278" spans="1:1" x14ac:dyDescent="0.2">
      <c r="A278" s="48"/>
    </row>
    <row r="279" spans="1:1" x14ac:dyDescent="0.2">
      <c r="A279" s="48"/>
    </row>
    <row r="280" spans="1:1" x14ac:dyDescent="0.2">
      <c r="A280" s="48"/>
    </row>
    <row r="281" spans="1:1" x14ac:dyDescent="0.2">
      <c r="A281" s="48"/>
    </row>
    <row r="282" spans="1:1" x14ac:dyDescent="0.2">
      <c r="A282" s="48"/>
    </row>
    <row r="283" spans="1:1" x14ac:dyDescent="0.2">
      <c r="A283" s="48"/>
    </row>
    <row r="284" spans="1:1" x14ac:dyDescent="0.2">
      <c r="A284" s="48"/>
    </row>
    <row r="285" spans="1:1" x14ac:dyDescent="0.2">
      <c r="A285" s="48"/>
    </row>
    <row r="286" spans="1:1" x14ac:dyDescent="0.2">
      <c r="A286" s="48"/>
    </row>
    <row r="287" spans="1:1" x14ac:dyDescent="0.2">
      <c r="A287" s="48"/>
    </row>
    <row r="288" spans="1:1" x14ac:dyDescent="0.2">
      <c r="A288" s="48"/>
    </row>
    <row r="289" spans="1:1" x14ac:dyDescent="0.2">
      <c r="A289" s="48"/>
    </row>
    <row r="290" spans="1:1" x14ac:dyDescent="0.2">
      <c r="A290" s="48"/>
    </row>
    <row r="291" spans="1:1" x14ac:dyDescent="0.2">
      <c r="A291" s="48"/>
    </row>
    <row r="292" spans="1:1" x14ac:dyDescent="0.2">
      <c r="A292" s="48"/>
    </row>
    <row r="293" spans="1:1" x14ac:dyDescent="0.2">
      <c r="A293" s="48"/>
    </row>
    <row r="294" spans="1:1" x14ac:dyDescent="0.2">
      <c r="A294" s="48"/>
    </row>
    <row r="295" spans="1:1" x14ac:dyDescent="0.2">
      <c r="A295" s="48"/>
    </row>
    <row r="296" spans="1:1" x14ac:dyDescent="0.2">
      <c r="A296" s="48"/>
    </row>
    <row r="297" spans="1:1" x14ac:dyDescent="0.2">
      <c r="A297" s="48"/>
    </row>
    <row r="298" spans="1:1" x14ac:dyDescent="0.2">
      <c r="A298" s="48"/>
    </row>
    <row r="299" spans="1:1" x14ac:dyDescent="0.2">
      <c r="A299" s="48"/>
    </row>
    <row r="300" spans="1:1" x14ac:dyDescent="0.2">
      <c r="A300" s="48"/>
    </row>
    <row r="301" spans="1:1" x14ac:dyDescent="0.2">
      <c r="A301" s="48"/>
    </row>
    <row r="302" spans="1:1" x14ac:dyDescent="0.2">
      <c r="A302" s="48"/>
    </row>
    <row r="303" spans="1:1" x14ac:dyDescent="0.2">
      <c r="A303" s="48"/>
    </row>
    <row r="304" spans="1:1" x14ac:dyDescent="0.2">
      <c r="A304" s="48"/>
    </row>
    <row r="305" spans="1:1" x14ac:dyDescent="0.2">
      <c r="A305" s="48"/>
    </row>
    <row r="306" spans="1:1" x14ac:dyDescent="0.2">
      <c r="A306" s="48"/>
    </row>
    <row r="307" spans="1:1" x14ac:dyDescent="0.2">
      <c r="A307" s="48"/>
    </row>
    <row r="308" spans="1:1" x14ac:dyDescent="0.2">
      <c r="A308" s="48"/>
    </row>
    <row r="309" spans="1:1" x14ac:dyDescent="0.2">
      <c r="A309" s="48"/>
    </row>
    <row r="310" spans="1:1" x14ac:dyDescent="0.2">
      <c r="A310" s="48"/>
    </row>
    <row r="311" spans="1:1" x14ac:dyDescent="0.2">
      <c r="A311" s="48"/>
    </row>
    <row r="312" spans="1:1" x14ac:dyDescent="0.2">
      <c r="A312" s="48"/>
    </row>
    <row r="313" spans="1:1" x14ac:dyDescent="0.2">
      <c r="A313" s="48"/>
    </row>
    <row r="314" spans="1:1" x14ac:dyDescent="0.2">
      <c r="A314" s="48"/>
    </row>
    <row r="315" spans="1:1" x14ac:dyDescent="0.2">
      <c r="A315" s="48"/>
    </row>
    <row r="316" spans="1:1" x14ac:dyDescent="0.2">
      <c r="A316" s="48"/>
    </row>
    <row r="317" spans="1:1" x14ac:dyDescent="0.2">
      <c r="A317" s="48"/>
    </row>
    <row r="318" spans="1:1" x14ac:dyDescent="0.2">
      <c r="A318" s="48"/>
    </row>
    <row r="319" spans="1:1" x14ac:dyDescent="0.2">
      <c r="A319" s="48"/>
    </row>
    <row r="320" spans="1:1" x14ac:dyDescent="0.2">
      <c r="A320" s="48"/>
    </row>
    <row r="321" spans="1:1" x14ac:dyDescent="0.2">
      <c r="A321" s="48"/>
    </row>
    <row r="322" spans="1:1" x14ac:dyDescent="0.2">
      <c r="A322" s="48"/>
    </row>
    <row r="323" spans="1:1" x14ac:dyDescent="0.2">
      <c r="A323" s="48"/>
    </row>
    <row r="324" spans="1:1" x14ac:dyDescent="0.2">
      <c r="A324" s="48"/>
    </row>
    <row r="325" spans="1:1" x14ac:dyDescent="0.2">
      <c r="A325" s="48"/>
    </row>
    <row r="326" spans="1:1" x14ac:dyDescent="0.2">
      <c r="A326" s="48"/>
    </row>
    <row r="327" spans="1:1" x14ac:dyDescent="0.2">
      <c r="A327" s="48"/>
    </row>
    <row r="328" spans="1:1" x14ac:dyDescent="0.2">
      <c r="A328" s="48"/>
    </row>
    <row r="329" spans="1:1" x14ac:dyDescent="0.2">
      <c r="A329" s="48"/>
    </row>
    <row r="330" spans="1:1" x14ac:dyDescent="0.2">
      <c r="A330" s="48"/>
    </row>
    <row r="331" spans="1:1" x14ac:dyDescent="0.2">
      <c r="A331" s="48"/>
    </row>
    <row r="332" spans="1:1" x14ac:dyDescent="0.2">
      <c r="A332" s="48"/>
    </row>
    <row r="333" spans="1:1" x14ac:dyDescent="0.2">
      <c r="A333" s="48"/>
    </row>
    <row r="334" spans="1:1" x14ac:dyDescent="0.2">
      <c r="A334" s="48"/>
    </row>
    <row r="335" spans="1:1" x14ac:dyDescent="0.2">
      <c r="A335" s="48"/>
    </row>
    <row r="336" spans="1:1" x14ac:dyDescent="0.2">
      <c r="A336" s="48"/>
    </row>
    <row r="337" spans="1:1" x14ac:dyDescent="0.2">
      <c r="A337" s="48"/>
    </row>
    <row r="338" spans="1:1" x14ac:dyDescent="0.2">
      <c r="A338" s="48"/>
    </row>
    <row r="339" spans="1:1" x14ac:dyDescent="0.2">
      <c r="A339" s="48"/>
    </row>
    <row r="340" spans="1:1" x14ac:dyDescent="0.2">
      <c r="A340" s="48"/>
    </row>
    <row r="341" spans="1:1" x14ac:dyDescent="0.2">
      <c r="A341" s="48"/>
    </row>
    <row r="342" spans="1:1" x14ac:dyDescent="0.2">
      <c r="A342" s="48"/>
    </row>
    <row r="343" spans="1:1" x14ac:dyDescent="0.2">
      <c r="A343" s="48"/>
    </row>
    <row r="344" spans="1:1" x14ac:dyDescent="0.2">
      <c r="A344" s="48"/>
    </row>
    <row r="345" spans="1:1" x14ac:dyDescent="0.2">
      <c r="A345" s="48"/>
    </row>
    <row r="346" spans="1:1" x14ac:dyDescent="0.2">
      <c r="A346" s="48"/>
    </row>
    <row r="347" spans="1:1" x14ac:dyDescent="0.2">
      <c r="A347" s="48"/>
    </row>
    <row r="348" spans="1:1" x14ac:dyDescent="0.2">
      <c r="A348" s="48"/>
    </row>
    <row r="349" spans="1:1" x14ac:dyDescent="0.2">
      <c r="A349" s="48"/>
    </row>
    <row r="350" spans="1:1" x14ac:dyDescent="0.2">
      <c r="A350" s="48"/>
    </row>
    <row r="351" spans="1:1" x14ac:dyDescent="0.2">
      <c r="A351" s="48"/>
    </row>
    <row r="352" spans="1:1" x14ac:dyDescent="0.2">
      <c r="A352" s="48"/>
    </row>
    <row r="353" spans="1:1" x14ac:dyDescent="0.2">
      <c r="A353" s="48"/>
    </row>
    <row r="354" spans="1:1" x14ac:dyDescent="0.2">
      <c r="A354" s="48"/>
    </row>
    <row r="355" spans="1:1" x14ac:dyDescent="0.2">
      <c r="A355" s="48"/>
    </row>
    <row r="356" spans="1:1" x14ac:dyDescent="0.2">
      <c r="A356" s="48"/>
    </row>
    <row r="357" spans="1:1" x14ac:dyDescent="0.2">
      <c r="A357" s="48"/>
    </row>
    <row r="358" spans="1:1" x14ac:dyDescent="0.2">
      <c r="A358" s="48"/>
    </row>
    <row r="359" spans="1:1" x14ac:dyDescent="0.2">
      <c r="A359" s="48"/>
    </row>
    <row r="360" spans="1:1" x14ac:dyDescent="0.2">
      <c r="A360" s="48"/>
    </row>
    <row r="361" spans="1:1" x14ac:dyDescent="0.2">
      <c r="A361" s="48"/>
    </row>
    <row r="362" spans="1:1" x14ac:dyDescent="0.2">
      <c r="A362" s="48"/>
    </row>
    <row r="363" spans="1:1" x14ac:dyDescent="0.2">
      <c r="A363" s="48"/>
    </row>
    <row r="364" spans="1:1" x14ac:dyDescent="0.2">
      <c r="A364" s="48"/>
    </row>
    <row r="365" spans="1:1" x14ac:dyDescent="0.2">
      <c r="A365" s="48"/>
    </row>
    <row r="366" spans="1:1" x14ac:dyDescent="0.2">
      <c r="A366" s="48"/>
    </row>
    <row r="367" spans="1:1" x14ac:dyDescent="0.2">
      <c r="A367" s="48"/>
    </row>
    <row r="368" spans="1:1" x14ac:dyDescent="0.2">
      <c r="A368" s="48"/>
    </row>
    <row r="369" spans="1:1" x14ac:dyDescent="0.2">
      <c r="A369" s="48"/>
    </row>
    <row r="370" spans="1:1" x14ac:dyDescent="0.2">
      <c r="A370" s="48"/>
    </row>
    <row r="371" spans="1:1" x14ac:dyDescent="0.2">
      <c r="A371" s="48"/>
    </row>
    <row r="372" spans="1:1" x14ac:dyDescent="0.2">
      <c r="A372" s="48"/>
    </row>
    <row r="373" spans="1:1" x14ac:dyDescent="0.2">
      <c r="A373" s="48"/>
    </row>
    <row r="374" spans="1:1" x14ac:dyDescent="0.2">
      <c r="A374" s="48"/>
    </row>
    <row r="375" spans="1:1" x14ac:dyDescent="0.2">
      <c r="A375" s="48"/>
    </row>
    <row r="376" spans="1:1" x14ac:dyDescent="0.2">
      <c r="A376" s="48"/>
    </row>
    <row r="377" spans="1:1" x14ac:dyDescent="0.2">
      <c r="A377" s="48"/>
    </row>
    <row r="378" spans="1:1" x14ac:dyDescent="0.2">
      <c r="A378" s="48"/>
    </row>
    <row r="379" spans="1:1" x14ac:dyDescent="0.2">
      <c r="A379" s="48"/>
    </row>
    <row r="380" spans="1:1" x14ac:dyDescent="0.2">
      <c r="A380" s="48"/>
    </row>
    <row r="381" spans="1:1" x14ac:dyDescent="0.2">
      <c r="A381" s="48"/>
    </row>
    <row r="382" spans="1:1" x14ac:dyDescent="0.2">
      <c r="A382" s="48"/>
    </row>
    <row r="383" spans="1:1" x14ac:dyDescent="0.2">
      <c r="A383" s="48"/>
    </row>
    <row r="384" spans="1:1"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spans="1:1" x14ac:dyDescent="0.2">
      <c r="A401" s="48"/>
    </row>
    <row r="402" spans="1:1" x14ac:dyDescent="0.2">
      <c r="A402" s="48"/>
    </row>
    <row r="403" spans="1:1" x14ac:dyDescent="0.2">
      <c r="A403" s="48"/>
    </row>
    <row r="404" spans="1:1" x14ac:dyDescent="0.2">
      <c r="A404" s="48"/>
    </row>
    <row r="405" spans="1:1" x14ac:dyDescent="0.2">
      <c r="A405" s="48"/>
    </row>
    <row r="406" spans="1:1" x14ac:dyDescent="0.2">
      <c r="A406" s="48"/>
    </row>
    <row r="407" spans="1:1" x14ac:dyDescent="0.2">
      <c r="A407" s="48"/>
    </row>
    <row r="408" spans="1:1" x14ac:dyDescent="0.2">
      <c r="A408" s="48"/>
    </row>
    <row r="409" spans="1:1" x14ac:dyDescent="0.2">
      <c r="A409" s="48"/>
    </row>
    <row r="410" spans="1:1" x14ac:dyDescent="0.2">
      <c r="A410" s="48"/>
    </row>
    <row r="411" spans="1:1" x14ac:dyDescent="0.2">
      <c r="A411" s="48"/>
    </row>
    <row r="412" spans="1:1" x14ac:dyDescent="0.2">
      <c r="A412" s="48"/>
    </row>
    <row r="413" spans="1:1" x14ac:dyDescent="0.2">
      <c r="A413" s="48"/>
    </row>
    <row r="414" spans="1:1" x14ac:dyDescent="0.2">
      <c r="A414" s="48"/>
    </row>
    <row r="415" spans="1:1" x14ac:dyDescent="0.2">
      <c r="A415" s="48"/>
    </row>
    <row r="416" spans="1:1" x14ac:dyDescent="0.2">
      <c r="A416" s="48"/>
    </row>
    <row r="417" spans="1:1" x14ac:dyDescent="0.2">
      <c r="A417" s="48"/>
    </row>
    <row r="418" spans="1:1" x14ac:dyDescent="0.2">
      <c r="A418" s="48"/>
    </row>
    <row r="419" spans="1:1" x14ac:dyDescent="0.2">
      <c r="A419" s="48"/>
    </row>
    <row r="420" spans="1:1" x14ac:dyDescent="0.2">
      <c r="A420" s="48"/>
    </row>
    <row r="421" spans="1:1" x14ac:dyDescent="0.2">
      <c r="A421" s="48"/>
    </row>
    <row r="422" spans="1:1" x14ac:dyDescent="0.2">
      <c r="A422" s="48"/>
    </row>
    <row r="423" spans="1:1" x14ac:dyDescent="0.2">
      <c r="A423" s="48"/>
    </row>
    <row r="424" spans="1:1" x14ac:dyDescent="0.2">
      <c r="A424" s="48"/>
    </row>
    <row r="425" spans="1:1" x14ac:dyDescent="0.2">
      <c r="A425" s="48"/>
    </row>
    <row r="426" spans="1:1" x14ac:dyDescent="0.2">
      <c r="A426" s="48"/>
    </row>
    <row r="427" spans="1:1" x14ac:dyDescent="0.2">
      <c r="A427" s="48"/>
    </row>
    <row r="428" spans="1:1" x14ac:dyDescent="0.2">
      <c r="A428" s="48"/>
    </row>
    <row r="429" spans="1:1" x14ac:dyDescent="0.2">
      <c r="A429" s="48"/>
    </row>
    <row r="430" spans="1:1" x14ac:dyDescent="0.2">
      <c r="A430" s="48"/>
    </row>
    <row r="431" spans="1:1" x14ac:dyDescent="0.2">
      <c r="A431" s="48"/>
    </row>
    <row r="432" spans="1:1" x14ac:dyDescent="0.2">
      <c r="A432" s="48"/>
    </row>
    <row r="433" spans="1:1" x14ac:dyDescent="0.2">
      <c r="A433" s="48"/>
    </row>
    <row r="434" spans="1:1" x14ac:dyDescent="0.2">
      <c r="A434" s="48"/>
    </row>
    <row r="435" spans="1:1" x14ac:dyDescent="0.2">
      <c r="A435" s="48"/>
    </row>
    <row r="436" spans="1:1" x14ac:dyDescent="0.2">
      <c r="A436" s="48"/>
    </row>
    <row r="437" spans="1:1" x14ac:dyDescent="0.2">
      <c r="A437" s="48"/>
    </row>
    <row r="438" spans="1:1" x14ac:dyDescent="0.2">
      <c r="A438" s="48"/>
    </row>
    <row r="439" spans="1:1" x14ac:dyDescent="0.2">
      <c r="A439" s="48"/>
    </row>
    <row r="440" spans="1:1" x14ac:dyDescent="0.2">
      <c r="A440" s="48"/>
    </row>
    <row r="441" spans="1:1" x14ac:dyDescent="0.2">
      <c r="A441" s="48"/>
    </row>
    <row r="442" spans="1:1" x14ac:dyDescent="0.2">
      <c r="A442" s="48"/>
    </row>
    <row r="443" spans="1:1" x14ac:dyDescent="0.2">
      <c r="A443" s="48"/>
    </row>
    <row r="444" spans="1:1" x14ac:dyDescent="0.2">
      <c r="A444" s="48"/>
    </row>
    <row r="445" spans="1:1" x14ac:dyDescent="0.2">
      <c r="A445" s="48"/>
    </row>
    <row r="446" spans="1:1" x14ac:dyDescent="0.2">
      <c r="A446" s="48"/>
    </row>
    <row r="447" spans="1:1" x14ac:dyDescent="0.2">
      <c r="A447" s="48"/>
    </row>
    <row r="448" spans="1:1" x14ac:dyDescent="0.2">
      <c r="A448" s="48"/>
    </row>
    <row r="449" spans="1:1" x14ac:dyDescent="0.2">
      <c r="A449" s="48"/>
    </row>
    <row r="450" spans="1:1" x14ac:dyDescent="0.2">
      <c r="A450" s="48"/>
    </row>
    <row r="451" spans="1:1" x14ac:dyDescent="0.2">
      <c r="A451" s="48"/>
    </row>
    <row r="452" spans="1:1" x14ac:dyDescent="0.2">
      <c r="A452" s="48"/>
    </row>
    <row r="453" spans="1:1" x14ac:dyDescent="0.2">
      <c r="A453" s="48"/>
    </row>
    <row r="454" spans="1:1" x14ac:dyDescent="0.2">
      <c r="A454" s="48"/>
    </row>
    <row r="455" spans="1:1" x14ac:dyDescent="0.2">
      <c r="A455" s="48"/>
    </row>
    <row r="456" spans="1:1" x14ac:dyDescent="0.2">
      <c r="A456" s="48"/>
    </row>
    <row r="457" spans="1:1" x14ac:dyDescent="0.2">
      <c r="A457" s="48"/>
    </row>
    <row r="458" spans="1:1" x14ac:dyDescent="0.2">
      <c r="A458" s="48"/>
    </row>
    <row r="459" spans="1:1" x14ac:dyDescent="0.2">
      <c r="A459" s="48"/>
    </row>
    <row r="460" spans="1:1" x14ac:dyDescent="0.2">
      <c r="A460" s="48"/>
    </row>
    <row r="461" spans="1:1" x14ac:dyDescent="0.2">
      <c r="A461" s="48"/>
    </row>
    <row r="462" spans="1:1" x14ac:dyDescent="0.2">
      <c r="A462" s="48"/>
    </row>
    <row r="463" spans="1:1" x14ac:dyDescent="0.2">
      <c r="A463" s="48"/>
    </row>
    <row r="464" spans="1:1" x14ac:dyDescent="0.2">
      <c r="A464" s="48"/>
    </row>
    <row r="465" spans="1:1" x14ac:dyDescent="0.2">
      <c r="A465" s="48"/>
    </row>
    <row r="466" spans="1:1" x14ac:dyDescent="0.2">
      <c r="A466" s="48"/>
    </row>
    <row r="467" spans="1:1" x14ac:dyDescent="0.2">
      <c r="A467" s="48"/>
    </row>
    <row r="468" spans="1:1" x14ac:dyDescent="0.2">
      <c r="A468" s="48"/>
    </row>
    <row r="469" spans="1:1" x14ac:dyDescent="0.2">
      <c r="A469" s="48"/>
    </row>
    <row r="470" spans="1:1" x14ac:dyDescent="0.2">
      <c r="A470" s="48"/>
    </row>
    <row r="471" spans="1:1" x14ac:dyDescent="0.2">
      <c r="A471" s="48"/>
    </row>
    <row r="472" spans="1:1" x14ac:dyDescent="0.2">
      <c r="A472" s="48"/>
    </row>
    <row r="473" spans="1:1" x14ac:dyDescent="0.2">
      <c r="A473" s="48"/>
    </row>
    <row r="474" spans="1:1" x14ac:dyDescent="0.2">
      <c r="A474" s="48"/>
    </row>
    <row r="475" spans="1:1" x14ac:dyDescent="0.2">
      <c r="A475" s="48"/>
    </row>
    <row r="476" spans="1:1" x14ac:dyDescent="0.2">
      <c r="A476" s="48"/>
    </row>
    <row r="477" spans="1:1" x14ac:dyDescent="0.2">
      <c r="A477" s="48"/>
    </row>
    <row r="478" spans="1:1" x14ac:dyDescent="0.2">
      <c r="A478" s="48"/>
    </row>
    <row r="479" spans="1:1" x14ac:dyDescent="0.2">
      <c r="A479" s="48"/>
    </row>
    <row r="480" spans="1:1" x14ac:dyDescent="0.2">
      <c r="A480" s="48"/>
    </row>
    <row r="481" spans="1:1" x14ac:dyDescent="0.2">
      <c r="A481" s="48"/>
    </row>
    <row r="482" spans="1:1" x14ac:dyDescent="0.2">
      <c r="A482" s="48"/>
    </row>
    <row r="483" spans="1:1" x14ac:dyDescent="0.2">
      <c r="A483" s="48"/>
    </row>
    <row r="484" spans="1:1" x14ac:dyDescent="0.2">
      <c r="A484" s="48"/>
    </row>
    <row r="485" spans="1:1" x14ac:dyDescent="0.2">
      <c r="A485" s="48"/>
    </row>
    <row r="486" spans="1:1" x14ac:dyDescent="0.2">
      <c r="A486" s="48"/>
    </row>
    <row r="487" spans="1:1" x14ac:dyDescent="0.2">
      <c r="A487" s="48"/>
    </row>
    <row r="488" spans="1:1" x14ac:dyDescent="0.2">
      <c r="A488" s="48"/>
    </row>
    <row r="489" spans="1:1" x14ac:dyDescent="0.2">
      <c r="A489" s="48"/>
    </row>
    <row r="490" spans="1:1" x14ac:dyDescent="0.2">
      <c r="A490" s="48"/>
    </row>
    <row r="491" spans="1:1" x14ac:dyDescent="0.2">
      <c r="A491" s="48"/>
    </row>
    <row r="492" spans="1:1" x14ac:dyDescent="0.2">
      <c r="A492" s="48"/>
    </row>
    <row r="493" spans="1:1" x14ac:dyDescent="0.2">
      <c r="A493" s="48"/>
    </row>
    <row r="494" spans="1:1" x14ac:dyDescent="0.2">
      <c r="A494" s="48"/>
    </row>
    <row r="495" spans="1:1" x14ac:dyDescent="0.2">
      <c r="A495" s="48"/>
    </row>
    <row r="496" spans="1:1" x14ac:dyDescent="0.2">
      <c r="A496" s="48"/>
    </row>
    <row r="497" spans="1:1" x14ac:dyDescent="0.2">
      <c r="A497" s="48"/>
    </row>
    <row r="498" spans="1:1" x14ac:dyDescent="0.2">
      <c r="A498" s="48"/>
    </row>
    <row r="499" spans="1:1" x14ac:dyDescent="0.2">
      <c r="A499" s="48"/>
    </row>
    <row r="500" spans="1:1" x14ac:dyDescent="0.2">
      <c r="A500" s="48"/>
    </row>
    <row r="501" spans="1:1" x14ac:dyDescent="0.2">
      <c r="A501" s="48"/>
    </row>
    <row r="502" spans="1:1" x14ac:dyDescent="0.2">
      <c r="A502" s="48"/>
    </row>
    <row r="503" spans="1:1" x14ac:dyDescent="0.2">
      <c r="A503" s="48"/>
    </row>
    <row r="504" spans="1:1" x14ac:dyDescent="0.2">
      <c r="A504" s="48"/>
    </row>
    <row r="505" spans="1:1" x14ac:dyDescent="0.2">
      <c r="A505" s="48"/>
    </row>
    <row r="506" spans="1:1" x14ac:dyDescent="0.2">
      <c r="A506" s="48"/>
    </row>
    <row r="507" spans="1:1" x14ac:dyDescent="0.2">
      <c r="A507" s="48"/>
    </row>
    <row r="508" spans="1:1" x14ac:dyDescent="0.2">
      <c r="A508" s="48"/>
    </row>
    <row r="509" spans="1:1" x14ac:dyDescent="0.2">
      <c r="A509" s="48"/>
    </row>
    <row r="510" spans="1:1" x14ac:dyDescent="0.2">
      <c r="A510" s="48"/>
    </row>
    <row r="511" spans="1:1" x14ac:dyDescent="0.2">
      <c r="A511" s="48"/>
    </row>
    <row r="512" spans="1:1" x14ac:dyDescent="0.2">
      <c r="A512" s="48"/>
    </row>
    <row r="513" spans="1:1" x14ac:dyDescent="0.2">
      <c r="A513" s="48"/>
    </row>
    <row r="514" spans="1:1" x14ac:dyDescent="0.2">
      <c r="A514" s="48"/>
    </row>
    <row r="515" spans="1:1" x14ac:dyDescent="0.2">
      <c r="A515" s="48"/>
    </row>
    <row r="516" spans="1:1" x14ac:dyDescent="0.2">
      <c r="A516" s="48"/>
    </row>
    <row r="517" spans="1:1" x14ac:dyDescent="0.2">
      <c r="A517" s="48"/>
    </row>
    <row r="518" spans="1:1" x14ac:dyDescent="0.2">
      <c r="A518" s="48"/>
    </row>
    <row r="519" spans="1:1" x14ac:dyDescent="0.2">
      <c r="A519" s="48"/>
    </row>
    <row r="520" spans="1:1" x14ac:dyDescent="0.2">
      <c r="A520" s="48"/>
    </row>
    <row r="521" spans="1:1" x14ac:dyDescent="0.2">
      <c r="A521" s="48"/>
    </row>
    <row r="522" spans="1:1" x14ac:dyDescent="0.2">
      <c r="A522" s="48"/>
    </row>
    <row r="523" spans="1:1" x14ac:dyDescent="0.2">
      <c r="A523" s="48"/>
    </row>
    <row r="524" spans="1:1" x14ac:dyDescent="0.2">
      <c r="A524" s="48"/>
    </row>
    <row r="525" spans="1:1" x14ac:dyDescent="0.2">
      <c r="A525" s="48"/>
    </row>
    <row r="526" spans="1:1" x14ac:dyDescent="0.2">
      <c r="A526" s="48"/>
    </row>
    <row r="527" spans="1:1" x14ac:dyDescent="0.2">
      <c r="A527" s="48"/>
    </row>
    <row r="528" spans="1:1" x14ac:dyDescent="0.2">
      <c r="A528" s="48"/>
    </row>
    <row r="529" spans="1:1" x14ac:dyDescent="0.2">
      <c r="A529" s="48"/>
    </row>
    <row r="530" spans="1:1" x14ac:dyDescent="0.2">
      <c r="A530" s="48"/>
    </row>
    <row r="531" spans="1:1" x14ac:dyDescent="0.2">
      <c r="A531" s="48"/>
    </row>
    <row r="532" spans="1:1" x14ac:dyDescent="0.2">
      <c r="A532" s="48"/>
    </row>
    <row r="533" spans="1:1" x14ac:dyDescent="0.2">
      <c r="A533" s="48"/>
    </row>
    <row r="534" spans="1:1" x14ac:dyDescent="0.2">
      <c r="A534" s="48"/>
    </row>
    <row r="535" spans="1:1" x14ac:dyDescent="0.2">
      <c r="A535" s="48"/>
    </row>
    <row r="536" spans="1:1" x14ac:dyDescent="0.2">
      <c r="A536" s="48"/>
    </row>
    <row r="537" spans="1:1" x14ac:dyDescent="0.2">
      <c r="A537" s="48"/>
    </row>
    <row r="538" spans="1:1" x14ac:dyDescent="0.2">
      <c r="A538" s="48"/>
    </row>
    <row r="539" spans="1:1" x14ac:dyDescent="0.2">
      <c r="A539" s="48"/>
    </row>
    <row r="540" spans="1:1" x14ac:dyDescent="0.2">
      <c r="A540" s="48"/>
    </row>
    <row r="541" spans="1:1" x14ac:dyDescent="0.2">
      <c r="A541" s="48"/>
    </row>
    <row r="542" spans="1:1" x14ac:dyDescent="0.2">
      <c r="A542" s="48"/>
    </row>
    <row r="543" spans="1:1" x14ac:dyDescent="0.2">
      <c r="A543" s="48"/>
    </row>
    <row r="544" spans="1:1" x14ac:dyDescent="0.2">
      <c r="A544" s="48"/>
    </row>
    <row r="545" spans="1:1" x14ac:dyDescent="0.2">
      <c r="A545" s="48"/>
    </row>
    <row r="546" spans="1:1" x14ac:dyDescent="0.2">
      <c r="A546" s="48"/>
    </row>
    <row r="547" spans="1:1" x14ac:dyDescent="0.2">
      <c r="A547" s="48"/>
    </row>
    <row r="548" spans="1:1" x14ac:dyDescent="0.2">
      <c r="A548" s="48"/>
    </row>
    <row r="549" spans="1:1" x14ac:dyDescent="0.2">
      <c r="A549" s="48"/>
    </row>
    <row r="550" spans="1:1" x14ac:dyDescent="0.2">
      <c r="A550" s="48"/>
    </row>
    <row r="551" spans="1:1" x14ac:dyDescent="0.2">
      <c r="A551" s="48"/>
    </row>
    <row r="552" spans="1:1" x14ac:dyDescent="0.2">
      <c r="A552" s="48"/>
    </row>
    <row r="553" spans="1:1" x14ac:dyDescent="0.2">
      <c r="A553" s="48"/>
    </row>
    <row r="554" spans="1:1" x14ac:dyDescent="0.2">
      <c r="A554" s="48"/>
    </row>
    <row r="555" spans="1:1" x14ac:dyDescent="0.2">
      <c r="A555" s="48"/>
    </row>
    <row r="556" spans="1:1" x14ac:dyDescent="0.2">
      <c r="A556" s="48"/>
    </row>
    <row r="557" spans="1:1" x14ac:dyDescent="0.2">
      <c r="A557" s="48"/>
    </row>
    <row r="558" spans="1:1" x14ac:dyDescent="0.2">
      <c r="A558" s="48"/>
    </row>
    <row r="559" spans="1:1" x14ac:dyDescent="0.2">
      <c r="A559" s="48"/>
    </row>
    <row r="560" spans="1:1" x14ac:dyDescent="0.2">
      <c r="A560" s="48"/>
    </row>
    <row r="561" spans="1:1" x14ac:dyDescent="0.2">
      <c r="A561" s="48"/>
    </row>
    <row r="562" spans="1:1" x14ac:dyDescent="0.2">
      <c r="A562" s="48"/>
    </row>
    <row r="563" spans="1:1" x14ac:dyDescent="0.2">
      <c r="A563" s="48"/>
    </row>
    <row r="564" spans="1:1" x14ac:dyDescent="0.2">
      <c r="A564" s="48"/>
    </row>
    <row r="565" spans="1:1" x14ac:dyDescent="0.2">
      <c r="A565" s="48"/>
    </row>
    <row r="566" spans="1:1" x14ac:dyDescent="0.2">
      <c r="A566" s="48"/>
    </row>
    <row r="567" spans="1:1" x14ac:dyDescent="0.2">
      <c r="A567" s="48"/>
    </row>
    <row r="568" spans="1:1" x14ac:dyDescent="0.2">
      <c r="A568" s="48"/>
    </row>
    <row r="569" spans="1:1" x14ac:dyDescent="0.2">
      <c r="A569" s="48"/>
    </row>
    <row r="570" spans="1:1" x14ac:dyDescent="0.2">
      <c r="A570" s="48"/>
    </row>
    <row r="571" spans="1:1" x14ac:dyDescent="0.2">
      <c r="A571" s="48"/>
    </row>
    <row r="572" spans="1:1" x14ac:dyDescent="0.2">
      <c r="A572" s="48"/>
    </row>
    <row r="573" spans="1:1" x14ac:dyDescent="0.2">
      <c r="A573" s="48"/>
    </row>
    <row r="574" spans="1:1" x14ac:dyDescent="0.2">
      <c r="A574" s="48"/>
    </row>
    <row r="575" spans="1:1" x14ac:dyDescent="0.2">
      <c r="A575" s="48"/>
    </row>
    <row r="576" spans="1:1" x14ac:dyDescent="0.2">
      <c r="A576" s="48"/>
    </row>
    <row r="577" spans="1:1" x14ac:dyDescent="0.2">
      <c r="A577" s="48"/>
    </row>
    <row r="578" spans="1:1" x14ac:dyDescent="0.2">
      <c r="A578" s="48"/>
    </row>
    <row r="579" spans="1:1" x14ac:dyDescent="0.2">
      <c r="A579" s="48"/>
    </row>
    <row r="580" spans="1:1" x14ac:dyDescent="0.2">
      <c r="A580" s="48"/>
    </row>
    <row r="581" spans="1:1" x14ac:dyDescent="0.2">
      <c r="A581" s="48"/>
    </row>
    <row r="582" spans="1:1" x14ac:dyDescent="0.2">
      <c r="A582" s="48"/>
    </row>
    <row r="583" spans="1:1" x14ac:dyDescent="0.2">
      <c r="A583" s="48"/>
    </row>
    <row r="584" spans="1:1" x14ac:dyDescent="0.2">
      <c r="A584" s="48"/>
    </row>
    <row r="585" spans="1:1" x14ac:dyDescent="0.2">
      <c r="A585" s="48"/>
    </row>
    <row r="586" spans="1:1" x14ac:dyDescent="0.2">
      <c r="A586" s="48"/>
    </row>
    <row r="587" spans="1:1" x14ac:dyDescent="0.2">
      <c r="A587" s="48"/>
    </row>
    <row r="588" spans="1:1" x14ac:dyDescent="0.2">
      <c r="A588" s="48"/>
    </row>
    <row r="589" spans="1:1" x14ac:dyDescent="0.2">
      <c r="A589" s="48"/>
    </row>
    <row r="590" spans="1:1" x14ac:dyDescent="0.2">
      <c r="A590" s="48"/>
    </row>
    <row r="591" spans="1:1" x14ac:dyDescent="0.2">
      <c r="A591" s="48"/>
    </row>
    <row r="592" spans="1:1" x14ac:dyDescent="0.2">
      <c r="A592" s="48"/>
    </row>
    <row r="593" spans="1:1" x14ac:dyDescent="0.2">
      <c r="A593" s="48"/>
    </row>
    <row r="594" spans="1:1" x14ac:dyDescent="0.2">
      <c r="A594" s="48"/>
    </row>
    <row r="595" spans="1:1" x14ac:dyDescent="0.2">
      <c r="A595" s="48"/>
    </row>
    <row r="596" spans="1:1" x14ac:dyDescent="0.2">
      <c r="A596" s="48"/>
    </row>
    <row r="597" spans="1:1" x14ac:dyDescent="0.2">
      <c r="A597" s="48"/>
    </row>
    <row r="598" spans="1:1" x14ac:dyDescent="0.2">
      <c r="A598" s="48"/>
    </row>
    <row r="599" spans="1:1" x14ac:dyDescent="0.2">
      <c r="A599" s="48"/>
    </row>
    <row r="600" spans="1:1" x14ac:dyDescent="0.2">
      <c r="A600" s="48"/>
    </row>
    <row r="601" spans="1:1" x14ac:dyDescent="0.2">
      <c r="A601" s="48"/>
    </row>
    <row r="602" spans="1:1" x14ac:dyDescent="0.2">
      <c r="A602" s="48"/>
    </row>
    <row r="603" spans="1:1" x14ac:dyDescent="0.2">
      <c r="A603" s="48"/>
    </row>
    <row r="604" spans="1:1" x14ac:dyDescent="0.2">
      <c r="A604" s="48"/>
    </row>
    <row r="605" spans="1:1" x14ac:dyDescent="0.2">
      <c r="A605" s="48"/>
    </row>
    <row r="606" spans="1:1" x14ac:dyDescent="0.2">
      <c r="A606" s="48"/>
    </row>
  </sheetData>
  <sheetProtection sheet="1" objects="1" scenarios="1"/>
  <mergeCells count="22">
    <mergeCell ref="F51:F55"/>
    <mergeCell ref="L51:L55"/>
    <mergeCell ref="J2:N2"/>
    <mergeCell ref="A4:A5"/>
    <mergeCell ref="A6:C6"/>
    <mergeCell ref="F7:F22"/>
    <mergeCell ref="L7:L22"/>
    <mergeCell ref="F24:F32"/>
    <mergeCell ref="L24:L32"/>
    <mergeCell ref="F34:F38"/>
    <mergeCell ref="L34:L38"/>
    <mergeCell ref="A39:C39"/>
    <mergeCell ref="F40:F49"/>
    <mergeCell ref="L40:L49"/>
    <mergeCell ref="F79:F82"/>
    <mergeCell ref="L79:L82"/>
    <mergeCell ref="F57:F65"/>
    <mergeCell ref="L57:L65"/>
    <mergeCell ref="F67:F70"/>
    <mergeCell ref="L67:L70"/>
    <mergeCell ref="F72:F77"/>
    <mergeCell ref="L72:L77"/>
  </mergeCells>
  <hyperlinks>
    <hyperlink ref="A1" r:id="rId1" display="Design Resource Index from the Pedestrian and Bicycle Information Center"/>
  </hyperlinks>
  <pageMargins left="0.25" right="0.25" top="0.75" bottom="0.75" header="0.3" footer="0.3"/>
  <pageSetup paperSize="119" scale="50" fitToWidth="0" fitToHeight="0" orientation="landscape" useFirstPageNumber="1" r:id="rId2"/>
  <headerFooter>
    <oddFooter>Page &amp;P</oddFooter>
  </headerFooter>
  <rowBreaks count="1" manualBreakCount="1">
    <brk id="38"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3:D10"/>
  <sheetViews>
    <sheetView workbookViewId="0"/>
  </sheetViews>
  <sheetFormatPr baseColWidth="10" defaultColWidth="8.83203125" defaultRowHeight="15" x14ac:dyDescent="0.2"/>
  <cols>
    <col min="1" max="1" width="47.5" style="40" customWidth="1"/>
    <col min="2" max="2" width="36.5" style="40" customWidth="1"/>
    <col min="3" max="3" width="16.33203125" style="287" bestFit="1" customWidth="1"/>
    <col min="4" max="4" width="42.83203125" style="40" customWidth="1"/>
  </cols>
  <sheetData>
    <row r="3" spans="1:4" x14ac:dyDescent="0.2">
      <c r="A3" s="40" t="s">
        <v>867</v>
      </c>
      <c r="B3" s="40" t="s">
        <v>868</v>
      </c>
      <c r="C3" s="287" t="s">
        <v>869</v>
      </c>
      <c r="D3" s="40" t="s">
        <v>870</v>
      </c>
    </row>
    <row r="4" spans="1:4" ht="30" x14ac:dyDescent="0.2">
      <c r="A4" s="286" t="s">
        <v>871</v>
      </c>
      <c r="B4" s="40" t="s">
        <v>872</v>
      </c>
      <c r="C4" s="287" t="s">
        <v>873</v>
      </c>
      <c r="D4" s="40" t="s">
        <v>880</v>
      </c>
    </row>
    <row r="5" spans="1:4" ht="30" x14ac:dyDescent="0.2">
      <c r="A5" s="286" t="s">
        <v>881</v>
      </c>
      <c r="B5" s="40" t="s">
        <v>874</v>
      </c>
      <c r="C5" s="287">
        <v>2012</v>
      </c>
    </row>
    <row r="6" spans="1:4" x14ac:dyDescent="0.2">
      <c r="A6" s="286" t="s">
        <v>875</v>
      </c>
      <c r="B6" s="40" t="s">
        <v>876</v>
      </c>
      <c r="C6" s="287">
        <v>2007</v>
      </c>
    </row>
    <row r="7" spans="1:4" ht="30" x14ac:dyDescent="0.2">
      <c r="A7" s="286" t="s">
        <v>877</v>
      </c>
      <c r="B7" s="40" t="s">
        <v>878</v>
      </c>
      <c r="C7" s="287" t="s">
        <v>873</v>
      </c>
      <c r="D7" s="40" t="s">
        <v>879</v>
      </c>
    </row>
    <row r="8" spans="1:4" x14ac:dyDescent="0.2">
      <c r="A8" s="286" t="s">
        <v>882</v>
      </c>
      <c r="C8" s="287">
        <v>2013</v>
      </c>
    </row>
    <row r="9" spans="1:4" ht="30" x14ac:dyDescent="0.2">
      <c r="A9" s="286" t="s">
        <v>883</v>
      </c>
      <c r="B9" s="40" t="s">
        <v>885</v>
      </c>
      <c r="C9" s="287">
        <v>2014</v>
      </c>
      <c r="D9" s="40" t="s">
        <v>884</v>
      </c>
    </row>
    <row r="10" spans="1:4" ht="30" x14ac:dyDescent="0.2">
      <c r="A10" s="286" t="s">
        <v>903</v>
      </c>
      <c r="B10" s="40" t="s">
        <v>904</v>
      </c>
    </row>
  </sheetData>
  <sheetProtection sheet="1" objects="1" scenarios="1"/>
  <hyperlinks>
    <hyperlink ref="A4" r:id="rId1"/>
    <hyperlink ref="A5" r:id="rId2"/>
    <hyperlink ref="A7" r:id="rId3"/>
    <hyperlink ref="A6" r:id="rId4"/>
    <hyperlink ref="A8" r:id="rId5"/>
    <hyperlink ref="A9" r:id="rId6"/>
    <hyperlink ref="A1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40"/>
  <sheetViews>
    <sheetView workbookViewId="0">
      <pane xSplit="3" ySplit="5" topLeftCell="D6" activePane="bottomRight" state="frozen"/>
      <selection pane="topRight" activeCell="D1" sqref="D1"/>
      <selection pane="bottomLeft" activeCell="A4" sqref="A4"/>
      <selection pane="bottomRight" activeCell="C7" sqref="C7"/>
    </sheetView>
  </sheetViews>
  <sheetFormatPr baseColWidth="10" defaultColWidth="8.83203125" defaultRowHeight="15" x14ac:dyDescent="0.2"/>
  <cols>
    <col min="1" max="1" width="3.83203125" style="332" bestFit="1" customWidth="1"/>
    <col min="2" max="2" width="54.33203125" style="333" customWidth="1"/>
    <col min="3" max="3" width="10.33203125" style="318" customWidth="1"/>
    <col min="4" max="4" width="16.5" style="332" bestFit="1" customWidth="1"/>
    <col min="5" max="5" width="48.6640625" style="333" customWidth="1"/>
    <col min="6" max="16384" width="8.83203125" style="318"/>
  </cols>
  <sheetData>
    <row r="1" spans="1:5" ht="23" x14ac:dyDescent="0.25">
      <c r="C1" s="320" t="s">
        <v>917</v>
      </c>
    </row>
    <row r="2" spans="1:5" x14ac:dyDescent="0.2">
      <c r="B2" s="334" t="s">
        <v>911</v>
      </c>
    </row>
    <row r="3" spans="1:5" ht="19" x14ac:dyDescent="0.2">
      <c r="C3" s="321" t="s">
        <v>908</v>
      </c>
      <c r="D3" s="331">
        <f>ROUND(SidewalkCalcs!$F$28*0.9,-3)</f>
        <v>0</v>
      </c>
      <c r="E3" s="373" t="s">
        <v>910</v>
      </c>
    </row>
    <row r="4" spans="1:5" ht="19" x14ac:dyDescent="0.2">
      <c r="C4" s="321" t="s">
        <v>909</v>
      </c>
      <c r="D4" s="331">
        <f>ROUND(SidewalkCalcs!$F$28*1.1,-3)</f>
        <v>0</v>
      </c>
      <c r="E4" s="373"/>
    </row>
    <row r="5" spans="1:5" ht="33" customHeight="1" thickBot="1" x14ac:dyDescent="0.25">
      <c r="A5" s="335" t="s">
        <v>64</v>
      </c>
      <c r="B5" s="336" t="s">
        <v>1</v>
      </c>
      <c r="C5" s="322" t="s">
        <v>2</v>
      </c>
      <c r="D5" s="352" t="s">
        <v>3</v>
      </c>
      <c r="E5" s="336" t="s">
        <v>4</v>
      </c>
    </row>
    <row r="6" spans="1:5" ht="19" thickTop="1" thickBot="1" x14ac:dyDescent="0.25">
      <c r="A6" s="337"/>
      <c r="B6" s="338" t="s">
        <v>65</v>
      </c>
      <c r="C6" s="323"/>
      <c r="D6" s="337"/>
      <c r="E6" s="353"/>
    </row>
    <row r="7" spans="1:5" ht="43" thickTop="1" x14ac:dyDescent="0.2">
      <c r="A7" s="339">
        <v>1</v>
      </c>
      <c r="B7" s="340" t="s">
        <v>133</v>
      </c>
      <c r="C7" s="324"/>
      <c r="D7" s="354" t="s">
        <v>72</v>
      </c>
      <c r="E7" s="355" t="s">
        <v>70</v>
      </c>
    </row>
    <row r="8" spans="1:5" ht="42" x14ac:dyDescent="0.2">
      <c r="A8" s="341">
        <v>2</v>
      </c>
      <c r="B8" s="342" t="s">
        <v>134</v>
      </c>
      <c r="C8" s="325"/>
      <c r="D8" s="356" t="s">
        <v>72</v>
      </c>
      <c r="E8" s="357" t="s">
        <v>70</v>
      </c>
    </row>
    <row r="9" spans="1:5" ht="28" x14ac:dyDescent="0.2">
      <c r="A9" s="341">
        <v>3</v>
      </c>
      <c r="B9" s="343" t="s">
        <v>135</v>
      </c>
      <c r="C9" s="361">
        <f>C8*2+C7</f>
        <v>0</v>
      </c>
      <c r="D9" s="356" t="s">
        <v>72</v>
      </c>
      <c r="E9" s="357" t="s">
        <v>126</v>
      </c>
    </row>
    <row r="10" spans="1:5" ht="28" x14ac:dyDescent="0.2">
      <c r="A10" s="341">
        <v>4</v>
      </c>
      <c r="B10" s="342" t="s">
        <v>933</v>
      </c>
      <c r="C10" s="325"/>
      <c r="D10" s="356" t="s">
        <v>73</v>
      </c>
      <c r="E10" s="357" t="s">
        <v>865</v>
      </c>
    </row>
    <row r="11" spans="1:5" s="326" customFormat="1" ht="28" x14ac:dyDescent="0.2">
      <c r="A11" s="341">
        <v>5</v>
      </c>
      <c r="B11" s="342" t="s">
        <v>934</v>
      </c>
      <c r="C11" s="325"/>
      <c r="D11" s="356" t="s">
        <v>73</v>
      </c>
      <c r="E11" s="357" t="s">
        <v>866</v>
      </c>
    </row>
    <row r="12" spans="1:5" s="326" customFormat="1" ht="18" thickBot="1" x14ac:dyDescent="0.25">
      <c r="A12" s="344"/>
      <c r="B12" s="345" t="s">
        <v>66</v>
      </c>
      <c r="C12" s="327"/>
      <c r="D12" s="344"/>
      <c r="E12" s="347"/>
    </row>
    <row r="13" spans="1:5" ht="29" thickTop="1" x14ac:dyDescent="0.2">
      <c r="A13" s="339">
        <v>6</v>
      </c>
      <c r="B13" s="340" t="s">
        <v>80</v>
      </c>
      <c r="C13" s="324"/>
      <c r="D13" s="354" t="s">
        <v>6</v>
      </c>
      <c r="E13" s="355" t="s">
        <v>140</v>
      </c>
    </row>
    <row r="14" spans="1:5" x14ac:dyDescent="0.2">
      <c r="A14" s="341">
        <v>7</v>
      </c>
      <c r="B14" s="346" t="s">
        <v>81</v>
      </c>
      <c r="C14" s="325"/>
      <c r="D14" s="356" t="s">
        <v>7</v>
      </c>
      <c r="E14" s="357" t="s">
        <v>142</v>
      </c>
    </row>
    <row r="15" spans="1:5" x14ac:dyDescent="0.2">
      <c r="A15" s="341">
        <v>8</v>
      </c>
      <c r="B15" s="346" t="s">
        <v>82</v>
      </c>
      <c r="C15" s="325"/>
      <c r="D15" s="356" t="s">
        <v>8</v>
      </c>
      <c r="E15" s="357" t="s">
        <v>141</v>
      </c>
    </row>
    <row r="16" spans="1:5" ht="18" thickBot="1" x14ac:dyDescent="0.25">
      <c r="A16" s="344"/>
      <c r="B16" s="345" t="s">
        <v>67</v>
      </c>
      <c r="C16" s="327"/>
      <c r="D16" s="344"/>
      <c r="E16" s="347"/>
    </row>
    <row r="17" spans="1:5" ht="29" thickTop="1" x14ac:dyDescent="0.2">
      <c r="A17" s="339">
        <v>9</v>
      </c>
      <c r="B17" s="340" t="s">
        <v>76</v>
      </c>
      <c r="C17" s="324"/>
      <c r="D17" s="354" t="s">
        <v>6</v>
      </c>
      <c r="E17" s="371" t="s">
        <v>916</v>
      </c>
    </row>
    <row r="18" spans="1:5" x14ac:dyDescent="0.2">
      <c r="A18" s="341">
        <v>10</v>
      </c>
      <c r="B18" s="346" t="s">
        <v>913</v>
      </c>
      <c r="C18" s="325"/>
      <c r="D18" s="356" t="s">
        <v>912</v>
      </c>
      <c r="E18" s="372"/>
    </row>
    <row r="19" spans="1:5" x14ac:dyDescent="0.2">
      <c r="A19" s="341">
        <v>11</v>
      </c>
      <c r="B19" s="346" t="s">
        <v>914</v>
      </c>
      <c r="C19" s="325"/>
      <c r="D19" s="356" t="s">
        <v>912</v>
      </c>
      <c r="E19" s="372"/>
    </row>
    <row r="20" spans="1:5" x14ac:dyDescent="0.2">
      <c r="A20" s="341">
        <v>12</v>
      </c>
      <c r="B20" s="346" t="s">
        <v>915</v>
      </c>
      <c r="C20" s="325"/>
      <c r="D20" s="356" t="s">
        <v>912</v>
      </c>
      <c r="E20" s="372"/>
    </row>
    <row r="21" spans="1:5" x14ac:dyDescent="0.2">
      <c r="A21" s="341">
        <v>13</v>
      </c>
      <c r="B21" s="342" t="s">
        <v>9</v>
      </c>
      <c r="C21" s="325"/>
      <c r="D21" s="356" t="s">
        <v>6</v>
      </c>
      <c r="E21" s="357"/>
    </row>
    <row r="22" spans="1:5" x14ac:dyDescent="0.2">
      <c r="A22" s="341">
        <v>14</v>
      </c>
      <c r="B22" s="346" t="s">
        <v>83</v>
      </c>
      <c r="C22" s="325"/>
      <c r="D22" s="356" t="s">
        <v>10</v>
      </c>
      <c r="E22" s="357"/>
    </row>
    <row r="23" spans="1:5" ht="28" x14ac:dyDescent="0.2">
      <c r="A23" s="341">
        <v>15</v>
      </c>
      <c r="B23" s="346" t="s">
        <v>84</v>
      </c>
      <c r="C23" s="325"/>
      <c r="D23" s="356" t="s">
        <v>73</v>
      </c>
      <c r="E23" s="357" t="s">
        <v>139</v>
      </c>
    </row>
    <row r="24" spans="1:5" ht="18" thickBot="1" x14ac:dyDescent="0.25">
      <c r="A24" s="344"/>
      <c r="B24" s="345" t="s">
        <v>68</v>
      </c>
      <c r="C24" s="327"/>
      <c r="D24" s="344"/>
      <c r="E24" s="347"/>
    </row>
    <row r="25" spans="1:5" ht="29" thickTop="1" x14ac:dyDescent="0.2">
      <c r="A25" s="339">
        <v>16</v>
      </c>
      <c r="B25" s="340" t="s">
        <v>132</v>
      </c>
      <c r="C25" s="362">
        <f>SUM(C26:C27)</f>
        <v>0</v>
      </c>
      <c r="D25" s="354" t="s">
        <v>71</v>
      </c>
      <c r="E25" s="355" t="s">
        <v>127</v>
      </c>
    </row>
    <row r="26" spans="1:5" ht="28" x14ac:dyDescent="0.2">
      <c r="A26" s="341">
        <v>17</v>
      </c>
      <c r="B26" s="346" t="s">
        <v>78</v>
      </c>
      <c r="C26" s="325"/>
      <c r="D26" s="356" t="s">
        <v>71</v>
      </c>
      <c r="E26" s="357" t="s">
        <v>128</v>
      </c>
    </row>
    <row r="27" spans="1:5" ht="28" x14ac:dyDescent="0.2">
      <c r="A27" s="341">
        <v>18</v>
      </c>
      <c r="B27" s="346" t="s">
        <v>79</v>
      </c>
      <c r="C27" s="325"/>
      <c r="D27" s="356" t="s">
        <v>71</v>
      </c>
      <c r="E27" s="357" t="s">
        <v>129</v>
      </c>
    </row>
    <row r="28" spans="1:5" ht="28" x14ac:dyDescent="0.2">
      <c r="A28" s="341">
        <v>19</v>
      </c>
      <c r="B28" s="342" t="s">
        <v>136</v>
      </c>
      <c r="C28" s="361">
        <f>SUM(C29:C30)</f>
        <v>0</v>
      </c>
      <c r="D28" s="356" t="s">
        <v>71</v>
      </c>
      <c r="E28" s="357" t="s">
        <v>127</v>
      </c>
    </row>
    <row r="29" spans="1:5" ht="28" x14ac:dyDescent="0.2">
      <c r="A29" s="341">
        <v>20</v>
      </c>
      <c r="B29" s="346" t="s">
        <v>130</v>
      </c>
      <c r="C29" s="325"/>
      <c r="D29" s="356" t="s">
        <v>71</v>
      </c>
      <c r="E29" s="357" t="s">
        <v>128</v>
      </c>
    </row>
    <row r="30" spans="1:5" ht="28" x14ac:dyDescent="0.2">
      <c r="A30" s="341">
        <v>21</v>
      </c>
      <c r="B30" s="346" t="s">
        <v>131</v>
      </c>
      <c r="C30" s="325"/>
      <c r="D30" s="356" t="s">
        <v>71</v>
      </c>
      <c r="E30" s="357" t="s">
        <v>129</v>
      </c>
    </row>
    <row r="31" spans="1:5" ht="42" x14ac:dyDescent="0.2">
      <c r="A31" s="341">
        <v>22</v>
      </c>
      <c r="B31" s="342" t="s">
        <v>137</v>
      </c>
      <c r="C31" s="325"/>
      <c r="D31" s="356" t="s">
        <v>11</v>
      </c>
      <c r="E31" s="357" t="s">
        <v>143</v>
      </c>
    </row>
    <row r="32" spans="1:5" x14ac:dyDescent="0.2">
      <c r="A32" s="341">
        <v>23</v>
      </c>
      <c r="B32" s="342" t="s">
        <v>144</v>
      </c>
      <c r="C32" s="325"/>
      <c r="D32" s="358" t="s">
        <v>74</v>
      </c>
      <c r="E32" s="357" t="s">
        <v>145</v>
      </c>
    </row>
    <row r="33" spans="1:9" s="326" customFormat="1" ht="56" x14ac:dyDescent="0.2">
      <c r="A33" s="341">
        <v>24</v>
      </c>
      <c r="B33" s="342" t="s">
        <v>138</v>
      </c>
      <c r="C33" s="325"/>
      <c r="D33" s="358" t="s">
        <v>75</v>
      </c>
      <c r="E33" s="357" t="s">
        <v>77</v>
      </c>
      <c r="I33" s="328"/>
    </row>
    <row r="34" spans="1:9" s="326" customFormat="1" ht="18" thickBot="1" x14ac:dyDescent="0.25">
      <c r="A34" s="347"/>
      <c r="B34" s="345" t="s">
        <v>69</v>
      </c>
      <c r="C34" s="327"/>
      <c r="D34" s="347"/>
      <c r="E34" s="347"/>
    </row>
    <row r="35" spans="1:9" ht="29" thickTop="1" x14ac:dyDescent="0.2">
      <c r="A35" s="339">
        <v>25</v>
      </c>
      <c r="B35" s="340" t="s">
        <v>5</v>
      </c>
      <c r="C35" s="324"/>
      <c r="D35" s="354" t="s">
        <v>6</v>
      </c>
      <c r="E35" s="355"/>
    </row>
    <row r="36" spans="1:9" ht="28" x14ac:dyDescent="0.2">
      <c r="A36" s="341">
        <v>26</v>
      </c>
      <c r="B36" s="342" t="s">
        <v>63</v>
      </c>
      <c r="C36" s="325"/>
      <c r="D36" s="356" t="s">
        <v>6</v>
      </c>
      <c r="E36" s="357"/>
    </row>
    <row r="37" spans="1:9" s="319" customFormat="1" ht="29" thickBot="1" x14ac:dyDescent="0.25">
      <c r="A37" s="348">
        <v>27</v>
      </c>
      <c r="B37" s="349" t="s">
        <v>12</v>
      </c>
      <c r="C37" s="329"/>
      <c r="D37" s="359" t="s">
        <v>6</v>
      </c>
      <c r="E37" s="360" t="s">
        <v>13</v>
      </c>
    </row>
    <row r="38" spans="1:9" ht="16" thickTop="1" x14ac:dyDescent="0.2">
      <c r="A38" s="350"/>
      <c r="B38" s="351"/>
      <c r="C38" s="330"/>
      <c r="D38" s="350"/>
      <c r="E38" s="351"/>
    </row>
    <row r="39" spans="1:9" x14ac:dyDescent="0.2">
      <c r="A39" s="350"/>
      <c r="B39" s="351"/>
      <c r="C39" s="330"/>
      <c r="D39" s="350"/>
      <c r="E39" s="351"/>
    </row>
    <row r="40" spans="1:9" x14ac:dyDescent="0.2">
      <c r="A40" s="350"/>
      <c r="B40" s="351"/>
      <c r="C40" s="330"/>
      <c r="D40" s="350"/>
      <c r="E40" s="351"/>
    </row>
  </sheetData>
  <sheetProtection sheet="1" objects="1" scenarios="1"/>
  <mergeCells count="2">
    <mergeCell ref="E17:E20"/>
    <mergeCell ref="E3:E4"/>
  </mergeCells>
  <dataValidations count="3">
    <dataValidation type="custom" errorStyle="warning" allowBlank="1" showInputMessage="1" showErrorMessage="1" error="Tree removal will not be included in the estimate if the answer to #6 is No." sqref="C14">
      <formula1>IF(C13="No",FALSE,TRUE)</formula1>
    </dataValidation>
    <dataValidation type="custom" errorStyle="warning" allowBlank="1" showInputMessage="1" showErrorMessage="1" error="Tree removal will not be included in the estimate if the answer to #6 is No." sqref="C15">
      <formula1>IF(C13="No",FALSE,TRUE)</formula1>
    </dataValidation>
    <dataValidation type="list" allowBlank="1" showInputMessage="1" showErrorMessage="1" sqref="C35:C37 C13 C17 C21">
      <formula1>"Yes, No"</formula1>
    </dataValidation>
  </dataValidations>
  <printOptions horizontalCentered="1" verticalCentered="1"/>
  <pageMargins left="0.7" right="0.7" top="0.5" bottom="0.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40"/>
  <sheetViews>
    <sheetView workbookViewId="0">
      <pane xSplit="3" ySplit="5" topLeftCell="D6" activePane="bottomRight" state="frozen"/>
      <selection pane="topRight" activeCell="D1" sqref="D1"/>
      <selection pane="bottomLeft" activeCell="A4" sqref="A4"/>
      <selection pane="bottomRight" activeCell="E9" sqref="E9"/>
    </sheetView>
  </sheetViews>
  <sheetFormatPr baseColWidth="10" defaultColWidth="8.83203125" defaultRowHeight="15" x14ac:dyDescent="0.2"/>
  <cols>
    <col min="1" max="1" width="3.83203125" style="332" bestFit="1" customWidth="1"/>
    <col min="2" max="2" width="54.33203125" style="333" customWidth="1"/>
    <col min="3" max="3" width="10.33203125" style="318" customWidth="1"/>
    <col min="4" max="4" width="16.5" style="332" bestFit="1" customWidth="1"/>
    <col min="5" max="5" width="50.83203125" style="333" customWidth="1"/>
    <col min="6" max="16384" width="8.83203125" style="318"/>
  </cols>
  <sheetData>
    <row r="1" spans="1:5" ht="23" x14ac:dyDescent="0.25">
      <c r="C1" s="320" t="s">
        <v>918</v>
      </c>
    </row>
    <row r="2" spans="1:5" x14ac:dyDescent="0.2">
      <c r="B2" s="334" t="s">
        <v>911</v>
      </c>
    </row>
    <row r="3" spans="1:5" ht="19" x14ac:dyDescent="0.2">
      <c r="C3" s="321" t="s">
        <v>908</v>
      </c>
      <c r="D3" s="331">
        <f>ROUND(MultiUsePathCalcs!$F$28*0.9,-3)</f>
        <v>0</v>
      </c>
      <c r="E3" s="373" t="s">
        <v>910</v>
      </c>
    </row>
    <row r="4" spans="1:5" ht="19" x14ac:dyDescent="0.2">
      <c r="C4" s="321" t="s">
        <v>909</v>
      </c>
      <c r="D4" s="331">
        <f>ROUND(MultiUsePathCalcs!$F$28*1.1,-3)</f>
        <v>0</v>
      </c>
      <c r="E4" s="373"/>
    </row>
    <row r="5" spans="1:5" ht="33" customHeight="1" thickBot="1" x14ac:dyDescent="0.25">
      <c r="A5" s="335" t="s">
        <v>64</v>
      </c>
      <c r="B5" s="336" t="s">
        <v>1</v>
      </c>
      <c r="C5" s="322" t="s">
        <v>2</v>
      </c>
      <c r="D5" s="352" t="s">
        <v>3</v>
      </c>
      <c r="E5" s="336" t="s">
        <v>4</v>
      </c>
    </row>
    <row r="6" spans="1:5" ht="19" thickTop="1" thickBot="1" x14ac:dyDescent="0.25">
      <c r="A6" s="337"/>
      <c r="B6" s="338" t="s">
        <v>65</v>
      </c>
      <c r="C6" s="323"/>
      <c r="D6" s="337"/>
      <c r="E6" s="353"/>
    </row>
    <row r="7" spans="1:5" ht="43" thickTop="1" x14ac:dyDescent="0.2">
      <c r="A7" s="339">
        <v>1</v>
      </c>
      <c r="B7" s="340" t="s">
        <v>891</v>
      </c>
      <c r="C7" s="363"/>
      <c r="D7" s="354" t="s">
        <v>72</v>
      </c>
      <c r="E7" s="364" t="s">
        <v>886</v>
      </c>
    </row>
    <row r="8" spans="1:5" ht="42" x14ac:dyDescent="0.2">
      <c r="A8" s="341">
        <v>2</v>
      </c>
      <c r="B8" s="342" t="s">
        <v>892</v>
      </c>
      <c r="C8" s="363"/>
      <c r="D8" s="356" t="s">
        <v>72</v>
      </c>
      <c r="E8" s="364" t="s">
        <v>886</v>
      </c>
    </row>
    <row r="9" spans="1:5" ht="28" x14ac:dyDescent="0.2">
      <c r="A9" s="341">
        <v>3</v>
      </c>
      <c r="B9" s="343" t="s">
        <v>887</v>
      </c>
      <c r="C9" s="366">
        <f>C8*2+C7</f>
        <v>0</v>
      </c>
      <c r="D9" s="356" t="s">
        <v>72</v>
      </c>
      <c r="E9" s="364" t="s">
        <v>126</v>
      </c>
    </row>
    <row r="10" spans="1:5" ht="28" x14ac:dyDescent="0.2">
      <c r="A10" s="341">
        <v>4</v>
      </c>
      <c r="B10" s="342" t="s">
        <v>931</v>
      </c>
      <c r="C10" s="363"/>
      <c r="D10" s="356" t="s">
        <v>73</v>
      </c>
      <c r="E10" s="365" t="s">
        <v>890</v>
      </c>
    </row>
    <row r="11" spans="1:5" s="326" customFormat="1" ht="56" x14ac:dyDescent="0.2">
      <c r="A11" s="341">
        <v>5</v>
      </c>
      <c r="B11" s="342" t="s">
        <v>932</v>
      </c>
      <c r="C11" s="363"/>
      <c r="D11" s="356" t="s">
        <v>73</v>
      </c>
      <c r="E11" s="365" t="s">
        <v>893</v>
      </c>
    </row>
    <row r="12" spans="1:5" s="326" customFormat="1" ht="18" thickBot="1" x14ac:dyDescent="0.25">
      <c r="A12" s="344"/>
      <c r="B12" s="345" t="s">
        <v>66</v>
      </c>
      <c r="C12" s="327"/>
      <c r="D12" s="344"/>
      <c r="E12" s="347"/>
    </row>
    <row r="13" spans="1:5" ht="16" thickTop="1" x14ac:dyDescent="0.2">
      <c r="A13" s="339">
        <v>6</v>
      </c>
      <c r="B13" s="340" t="s">
        <v>85</v>
      </c>
      <c r="C13" s="363"/>
      <c r="D13" s="354" t="s">
        <v>6</v>
      </c>
      <c r="E13" s="355" t="s">
        <v>140</v>
      </c>
    </row>
    <row r="14" spans="1:5" x14ac:dyDescent="0.2">
      <c r="A14" s="341">
        <v>7</v>
      </c>
      <c r="B14" s="346" t="s">
        <v>81</v>
      </c>
      <c r="C14" s="363"/>
      <c r="D14" s="356" t="s">
        <v>7</v>
      </c>
      <c r="E14" s="357" t="s">
        <v>142</v>
      </c>
    </row>
    <row r="15" spans="1:5" x14ac:dyDescent="0.2">
      <c r="A15" s="341">
        <v>8</v>
      </c>
      <c r="B15" s="346" t="s">
        <v>82</v>
      </c>
      <c r="C15" s="363"/>
      <c r="D15" s="356" t="s">
        <v>8</v>
      </c>
      <c r="E15" s="357" t="s">
        <v>141</v>
      </c>
    </row>
    <row r="16" spans="1:5" ht="18" thickBot="1" x14ac:dyDescent="0.25">
      <c r="A16" s="344"/>
      <c r="B16" s="345" t="s">
        <v>67</v>
      </c>
      <c r="C16" s="327"/>
      <c r="D16" s="344"/>
      <c r="E16" s="347"/>
    </row>
    <row r="17" spans="1:5" ht="29" thickTop="1" x14ac:dyDescent="0.2">
      <c r="A17" s="339">
        <v>9</v>
      </c>
      <c r="B17" s="340" t="s">
        <v>86</v>
      </c>
      <c r="C17" s="363"/>
      <c r="D17" s="354" t="s">
        <v>6</v>
      </c>
      <c r="E17" s="371" t="s">
        <v>916</v>
      </c>
    </row>
    <row r="18" spans="1:5" x14ac:dyDescent="0.2">
      <c r="A18" s="341">
        <v>10</v>
      </c>
      <c r="B18" s="346" t="s">
        <v>913</v>
      </c>
      <c r="C18" s="363"/>
      <c r="D18" s="356" t="s">
        <v>912</v>
      </c>
      <c r="E18" s="372"/>
    </row>
    <row r="19" spans="1:5" x14ac:dyDescent="0.2">
      <c r="A19" s="341">
        <v>11</v>
      </c>
      <c r="B19" s="346" t="s">
        <v>914</v>
      </c>
      <c r="C19" s="363"/>
      <c r="D19" s="356" t="s">
        <v>912</v>
      </c>
      <c r="E19" s="372"/>
    </row>
    <row r="20" spans="1:5" x14ac:dyDescent="0.2">
      <c r="A20" s="341">
        <v>12</v>
      </c>
      <c r="B20" s="346" t="s">
        <v>915</v>
      </c>
      <c r="C20" s="363"/>
      <c r="D20" s="356" t="s">
        <v>912</v>
      </c>
      <c r="E20" s="372"/>
    </row>
    <row r="21" spans="1:5" x14ac:dyDescent="0.2">
      <c r="A21" s="341">
        <v>13</v>
      </c>
      <c r="B21" s="342" t="s">
        <v>9</v>
      </c>
      <c r="C21" s="363"/>
      <c r="D21" s="356" t="s">
        <v>6</v>
      </c>
      <c r="E21" s="357"/>
    </row>
    <row r="22" spans="1:5" x14ac:dyDescent="0.2">
      <c r="A22" s="341">
        <v>14</v>
      </c>
      <c r="B22" s="346" t="s">
        <v>83</v>
      </c>
      <c r="C22" s="363"/>
      <c r="D22" s="356" t="s">
        <v>10</v>
      </c>
      <c r="E22" s="357"/>
    </row>
    <row r="23" spans="1:5" ht="28" x14ac:dyDescent="0.2">
      <c r="A23" s="341">
        <v>15</v>
      </c>
      <c r="B23" s="346" t="s">
        <v>84</v>
      </c>
      <c r="C23" s="363"/>
      <c r="D23" s="356" t="s">
        <v>73</v>
      </c>
      <c r="E23" s="357" t="s">
        <v>139</v>
      </c>
    </row>
    <row r="24" spans="1:5" ht="18" thickBot="1" x14ac:dyDescent="0.25">
      <c r="A24" s="344"/>
      <c r="B24" s="345" t="s">
        <v>68</v>
      </c>
      <c r="C24" s="327"/>
      <c r="D24" s="344"/>
      <c r="E24" s="347"/>
    </row>
    <row r="25" spans="1:5" ht="29" thickTop="1" x14ac:dyDescent="0.2">
      <c r="A25" s="339">
        <v>16</v>
      </c>
      <c r="B25" s="340" t="s">
        <v>132</v>
      </c>
      <c r="C25" s="366">
        <f>SUM(C26:C27)</f>
        <v>0</v>
      </c>
      <c r="D25" s="354" t="s">
        <v>71</v>
      </c>
      <c r="E25" s="355" t="s">
        <v>127</v>
      </c>
    </row>
    <row r="26" spans="1:5" ht="28" x14ac:dyDescent="0.2">
      <c r="A26" s="341">
        <v>17</v>
      </c>
      <c r="B26" s="346" t="s">
        <v>78</v>
      </c>
      <c r="C26" s="363"/>
      <c r="D26" s="356" t="s">
        <v>71</v>
      </c>
      <c r="E26" s="357" t="s">
        <v>128</v>
      </c>
    </row>
    <row r="27" spans="1:5" ht="28" x14ac:dyDescent="0.2">
      <c r="A27" s="341">
        <v>18</v>
      </c>
      <c r="B27" s="346" t="s">
        <v>79</v>
      </c>
      <c r="C27" s="363"/>
      <c r="D27" s="356" t="s">
        <v>71</v>
      </c>
      <c r="E27" s="357" t="s">
        <v>129</v>
      </c>
    </row>
    <row r="28" spans="1:5" ht="28" x14ac:dyDescent="0.2">
      <c r="A28" s="341">
        <v>19</v>
      </c>
      <c r="B28" s="342" t="s">
        <v>136</v>
      </c>
      <c r="C28" s="366">
        <f>SUM(C29:C30)</f>
        <v>0</v>
      </c>
      <c r="D28" s="356" t="s">
        <v>71</v>
      </c>
      <c r="E28" s="357" t="s">
        <v>127</v>
      </c>
    </row>
    <row r="29" spans="1:5" ht="28" x14ac:dyDescent="0.2">
      <c r="A29" s="341">
        <v>20</v>
      </c>
      <c r="B29" s="346" t="s">
        <v>130</v>
      </c>
      <c r="C29" s="363"/>
      <c r="D29" s="356" t="s">
        <v>71</v>
      </c>
      <c r="E29" s="357" t="s">
        <v>128</v>
      </c>
    </row>
    <row r="30" spans="1:5" ht="28" x14ac:dyDescent="0.2">
      <c r="A30" s="341">
        <v>21</v>
      </c>
      <c r="B30" s="346" t="s">
        <v>131</v>
      </c>
      <c r="C30" s="363"/>
      <c r="D30" s="356" t="s">
        <v>71</v>
      </c>
      <c r="E30" s="357" t="s">
        <v>129</v>
      </c>
    </row>
    <row r="31" spans="1:5" ht="42" x14ac:dyDescent="0.2">
      <c r="A31" s="341">
        <v>22</v>
      </c>
      <c r="B31" s="342" t="s">
        <v>888</v>
      </c>
      <c r="C31" s="363"/>
      <c r="D31" s="356" t="s">
        <v>11</v>
      </c>
      <c r="E31" s="357" t="s">
        <v>143</v>
      </c>
    </row>
    <row r="32" spans="1:5" x14ac:dyDescent="0.2">
      <c r="A32" s="341">
        <v>23</v>
      </c>
      <c r="B32" s="342" t="s">
        <v>144</v>
      </c>
      <c r="C32" s="363"/>
      <c r="D32" s="358" t="s">
        <v>74</v>
      </c>
      <c r="E32" s="357" t="s">
        <v>145</v>
      </c>
    </row>
    <row r="33" spans="1:9" s="326" customFormat="1" ht="56" x14ac:dyDescent="0.2">
      <c r="A33" s="341">
        <v>24</v>
      </c>
      <c r="B33" s="342" t="s">
        <v>138</v>
      </c>
      <c r="C33" s="363"/>
      <c r="D33" s="358" t="s">
        <v>75</v>
      </c>
      <c r="E33" s="357" t="s">
        <v>889</v>
      </c>
      <c r="I33" s="328"/>
    </row>
    <row r="34" spans="1:9" s="326" customFormat="1" ht="18" thickBot="1" x14ac:dyDescent="0.25">
      <c r="A34" s="347"/>
      <c r="B34" s="345" t="s">
        <v>69</v>
      </c>
      <c r="C34" s="327"/>
      <c r="D34" s="347"/>
      <c r="E34" s="347"/>
    </row>
    <row r="35" spans="1:9" ht="29" thickTop="1" x14ac:dyDescent="0.2">
      <c r="A35" s="339">
        <v>25</v>
      </c>
      <c r="B35" s="340" t="s">
        <v>5</v>
      </c>
      <c r="C35" s="363"/>
      <c r="D35" s="354" t="s">
        <v>6</v>
      </c>
      <c r="E35" s="355"/>
    </row>
    <row r="36" spans="1:9" ht="28" x14ac:dyDescent="0.2">
      <c r="A36" s="341">
        <v>26</v>
      </c>
      <c r="B36" s="342" t="s">
        <v>87</v>
      </c>
      <c r="C36" s="363"/>
      <c r="D36" s="356" t="s">
        <v>6</v>
      </c>
      <c r="E36" s="357"/>
    </row>
    <row r="37" spans="1:9" s="319" customFormat="1" ht="29" thickBot="1" x14ac:dyDescent="0.25">
      <c r="A37" s="348">
        <v>27</v>
      </c>
      <c r="B37" s="349" t="s">
        <v>12</v>
      </c>
      <c r="C37" s="363"/>
      <c r="D37" s="359" t="s">
        <v>6</v>
      </c>
      <c r="E37" s="360" t="s">
        <v>13</v>
      </c>
    </row>
    <row r="38" spans="1:9" ht="16" thickTop="1" x14ac:dyDescent="0.2">
      <c r="A38" s="350"/>
      <c r="B38" s="351"/>
      <c r="C38" s="330"/>
      <c r="D38" s="350"/>
      <c r="E38" s="351"/>
    </row>
    <row r="39" spans="1:9" x14ac:dyDescent="0.2">
      <c r="A39" s="350"/>
      <c r="B39" s="351"/>
      <c r="C39" s="330"/>
      <c r="D39" s="350"/>
      <c r="E39" s="351"/>
    </row>
    <row r="40" spans="1:9" x14ac:dyDescent="0.2">
      <c r="A40" s="350"/>
      <c r="B40" s="351"/>
      <c r="C40" s="330"/>
      <c r="D40" s="350"/>
      <c r="E40" s="351"/>
    </row>
  </sheetData>
  <sheetProtection sheet="1" objects="1" scenarios="1"/>
  <mergeCells count="2">
    <mergeCell ref="E3:E4"/>
    <mergeCell ref="E17:E20"/>
  </mergeCells>
  <dataValidations count="3">
    <dataValidation type="list" allowBlank="1" showInputMessage="1" showErrorMessage="1" sqref="C17 C13 C21 C35:C37">
      <formula1>"Yes, No"</formula1>
    </dataValidation>
    <dataValidation type="custom" errorStyle="warning" allowBlank="1" showInputMessage="1" showErrorMessage="1" error="Tree removal will not be included in the estimate if the answer to #6 is No." sqref="C15">
      <formula1>IF(C13="No",FALSE,TRUE)</formula1>
    </dataValidation>
    <dataValidation type="custom" errorStyle="warning" allowBlank="1" showInputMessage="1" showErrorMessage="1" error="Tree removal will not be included in the estimate if the answer to #6 is No." sqref="C14">
      <formula1>IF(C13="No",FALSE,TRUE)</formula1>
    </dataValidation>
  </dataValidations>
  <printOptions horizontalCentered="1" verticalCentered="1"/>
  <pageMargins left="0.7" right="0.7" top="0.5" bottom="0.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E32"/>
  <sheetViews>
    <sheetView workbookViewId="0">
      <pane xSplit="3" ySplit="5" topLeftCell="D6" activePane="bottomRight" state="frozen"/>
      <selection pane="topRight" activeCell="D1" sqref="D1"/>
      <selection pane="bottomLeft" activeCell="A4" sqref="A4"/>
      <selection pane="bottomRight" activeCell="C7" sqref="C7"/>
    </sheetView>
  </sheetViews>
  <sheetFormatPr baseColWidth="10" defaultColWidth="8.83203125" defaultRowHeight="15" x14ac:dyDescent="0.2"/>
  <cols>
    <col min="1" max="1" width="3.83203125" style="290" bestFit="1" customWidth="1"/>
    <col min="2" max="2" width="51.5" style="40" customWidth="1"/>
    <col min="3" max="3" width="10.33203125" style="318" customWidth="1"/>
    <col min="4" max="4" width="16.5" style="290" bestFit="1" customWidth="1"/>
    <col min="5" max="5" width="51.83203125" style="40" customWidth="1"/>
    <col min="6" max="6" width="9.1640625" style="290" customWidth="1"/>
    <col min="7" max="16384" width="8.83203125" style="290"/>
  </cols>
  <sheetData>
    <row r="1" spans="1:5" ht="23" x14ac:dyDescent="0.25">
      <c r="C1" s="320" t="s">
        <v>919</v>
      </c>
    </row>
    <row r="2" spans="1:5" x14ac:dyDescent="0.2">
      <c r="B2" s="296" t="s">
        <v>911</v>
      </c>
    </row>
    <row r="3" spans="1:5" ht="19" x14ac:dyDescent="0.2">
      <c r="C3" s="321" t="s">
        <v>908</v>
      </c>
      <c r="D3" s="317">
        <f>ROUND('BikeLanes Calcs'!$F$30*0.9,-3)</f>
        <v>0</v>
      </c>
      <c r="E3" s="374" t="s">
        <v>910</v>
      </c>
    </row>
    <row r="4" spans="1:5" ht="19" x14ac:dyDescent="0.2">
      <c r="C4" s="321" t="s">
        <v>909</v>
      </c>
      <c r="D4" s="317">
        <f>ROUND('BikeLanes Calcs'!$F$30*1.1,-3)</f>
        <v>0</v>
      </c>
      <c r="E4" s="374"/>
    </row>
    <row r="5" spans="1:5" ht="33" customHeight="1" thickBot="1" x14ac:dyDescent="0.25">
      <c r="A5" s="295" t="s">
        <v>64</v>
      </c>
      <c r="B5" s="32" t="s">
        <v>1</v>
      </c>
      <c r="C5" s="322" t="s">
        <v>2</v>
      </c>
      <c r="D5" s="29" t="s">
        <v>3</v>
      </c>
      <c r="E5" s="32" t="s">
        <v>4</v>
      </c>
    </row>
    <row r="6" spans="1:5" ht="19" thickTop="1" thickBot="1" x14ac:dyDescent="0.25">
      <c r="A6" s="27"/>
      <c r="B6" s="293" t="s">
        <v>65</v>
      </c>
      <c r="C6" s="323"/>
      <c r="D6" s="27"/>
      <c r="E6" s="28"/>
    </row>
    <row r="7" spans="1:5" ht="29" thickTop="1" x14ac:dyDescent="0.2">
      <c r="A7" s="298">
        <v>1</v>
      </c>
      <c r="B7" s="299" t="s">
        <v>937</v>
      </c>
      <c r="C7" s="363"/>
      <c r="D7" s="309" t="s">
        <v>72</v>
      </c>
      <c r="E7" s="33" t="s">
        <v>927</v>
      </c>
    </row>
    <row r="8" spans="1:5" ht="28" x14ac:dyDescent="0.2">
      <c r="A8" s="300">
        <v>2</v>
      </c>
      <c r="B8" s="301" t="s">
        <v>936</v>
      </c>
      <c r="C8" s="363"/>
      <c r="D8" s="311" t="s">
        <v>72</v>
      </c>
      <c r="E8" s="364" t="s">
        <v>927</v>
      </c>
    </row>
    <row r="9" spans="1:5" ht="28" x14ac:dyDescent="0.2">
      <c r="A9" s="300">
        <v>3</v>
      </c>
      <c r="B9" s="302" t="s">
        <v>896</v>
      </c>
      <c r="C9" s="366">
        <f>C7+C8*2</f>
        <v>0</v>
      </c>
      <c r="D9" s="311" t="s">
        <v>72</v>
      </c>
      <c r="E9" s="364" t="s">
        <v>126</v>
      </c>
    </row>
    <row r="10" spans="1:5" ht="42" x14ac:dyDescent="0.2">
      <c r="A10" s="300">
        <v>4</v>
      </c>
      <c r="B10" s="301" t="s">
        <v>930</v>
      </c>
      <c r="C10" s="363"/>
      <c r="D10" s="311" t="s">
        <v>73</v>
      </c>
      <c r="E10" s="288" t="s">
        <v>929</v>
      </c>
    </row>
    <row r="11" spans="1:5" ht="42" x14ac:dyDescent="0.2">
      <c r="A11" s="300">
        <v>5</v>
      </c>
      <c r="B11" s="301" t="s">
        <v>897</v>
      </c>
      <c r="C11" s="363"/>
      <c r="D11" s="311" t="s">
        <v>73</v>
      </c>
      <c r="E11" s="288" t="s">
        <v>894</v>
      </c>
    </row>
    <row r="12" spans="1:5" s="26" customFormat="1" ht="70" x14ac:dyDescent="0.2">
      <c r="A12" s="300">
        <v>6</v>
      </c>
      <c r="B12" s="301" t="s">
        <v>925</v>
      </c>
      <c r="C12" s="363"/>
      <c r="D12" s="311" t="s">
        <v>73</v>
      </c>
      <c r="E12" s="288" t="s">
        <v>926</v>
      </c>
    </row>
    <row r="13" spans="1:5" s="26" customFormat="1" ht="42" x14ac:dyDescent="0.2">
      <c r="A13" s="315">
        <v>7</v>
      </c>
      <c r="B13" s="316" t="s">
        <v>895</v>
      </c>
      <c r="C13" s="366">
        <f>2*C10-C12</f>
        <v>0</v>
      </c>
      <c r="D13" s="315" t="s">
        <v>73</v>
      </c>
      <c r="E13" s="288" t="s">
        <v>928</v>
      </c>
    </row>
    <row r="14" spans="1:5" s="26" customFormat="1" ht="18" thickBot="1" x14ac:dyDescent="0.25">
      <c r="A14" s="303"/>
      <c r="B14" s="304" t="s">
        <v>66</v>
      </c>
      <c r="C14" s="327"/>
      <c r="D14" s="303"/>
      <c r="E14" s="305"/>
    </row>
    <row r="15" spans="1:5" ht="16" thickTop="1" x14ac:dyDescent="0.2">
      <c r="A15" s="298">
        <v>8</v>
      </c>
      <c r="B15" s="299" t="s">
        <v>88</v>
      </c>
      <c r="C15" s="363"/>
      <c r="D15" s="309" t="s">
        <v>6</v>
      </c>
      <c r="E15" s="310" t="s">
        <v>140</v>
      </c>
    </row>
    <row r="16" spans="1:5" x14ac:dyDescent="0.2">
      <c r="A16" s="300">
        <v>9</v>
      </c>
      <c r="B16" s="306" t="s">
        <v>81</v>
      </c>
      <c r="C16" s="363"/>
      <c r="D16" s="311" t="s">
        <v>7</v>
      </c>
      <c r="E16" s="312" t="s">
        <v>142</v>
      </c>
    </row>
    <row r="17" spans="1:5" x14ac:dyDescent="0.2">
      <c r="A17" s="300">
        <v>10</v>
      </c>
      <c r="B17" s="306" t="s">
        <v>82</v>
      </c>
      <c r="C17" s="363"/>
      <c r="D17" s="311" t="s">
        <v>8</v>
      </c>
      <c r="E17" s="312" t="s">
        <v>141</v>
      </c>
    </row>
    <row r="18" spans="1:5" ht="18" thickBot="1" x14ac:dyDescent="0.25">
      <c r="A18" s="303"/>
      <c r="B18" s="304" t="s">
        <v>67</v>
      </c>
      <c r="C18" s="327"/>
      <c r="D18" s="303"/>
      <c r="E18" s="305"/>
    </row>
    <row r="19" spans="1:5" ht="29" thickTop="1" x14ac:dyDescent="0.2">
      <c r="A19" s="298">
        <v>11</v>
      </c>
      <c r="B19" s="299" t="s">
        <v>89</v>
      </c>
      <c r="C19" s="363"/>
      <c r="D19" s="309" t="s">
        <v>6</v>
      </c>
      <c r="E19" s="375" t="s">
        <v>916</v>
      </c>
    </row>
    <row r="20" spans="1:5" x14ac:dyDescent="0.2">
      <c r="A20" s="300">
        <v>12</v>
      </c>
      <c r="B20" s="306" t="s">
        <v>913</v>
      </c>
      <c r="C20" s="363"/>
      <c r="D20" s="311" t="s">
        <v>912</v>
      </c>
      <c r="E20" s="376"/>
    </row>
    <row r="21" spans="1:5" x14ac:dyDescent="0.2">
      <c r="A21" s="300">
        <v>13</v>
      </c>
      <c r="B21" s="306" t="s">
        <v>914</v>
      </c>
      <c r="C21" s="363"/>
      <c r="D21" s="311" t="s">
        <v>912</v>
      </c>
      <c r="E21" s="376"/>
    </row>
    <row r="22" spans="1:5" x14ac:dyDescent="0.2">
      <c r="A22" s="300">
        <v>14</v>
      </c>
      <c r="B22" s="306" t="s">
        <v>915</v>
      </c>
      <c r="C22" s="363"/>
      <c r="D22" s="311" t="s">
        <v>912</v>
      </c>
      <c r="E22" s="376"/>
    </row>
    <row r="23" spans="1:5" x14ac:dyDescent="0.2">
      <c r="A23" s="300">
        <v>15</v>
      </c>
      <c r="B23" s="301" t="s">
        <v>9</v>
      </c>
      <c r="C23" s="363"/>
      <c r="D23" s="311" t="s">
        <v>6</v>
      </c>
      <c r="E23" s="312"/>
    </row>
    <row r="24" spans="1:5" x14ac:dyDescent="0.2">
      <c r="A24" s="300">
        <v>16</v>
      </c>
      <c r="B24" s="306" t="s">
        <v>83</v>
      </c>
      <c r="C24" s="363"/>
      <c r="D24" s="311" t="s">
        <v>10</v>
      </c>
      <c r="E24" s="312"/>
    </row>
    <row r="25" spans="1:5" ht="28" x14ac:dyDescent="0.2">
      <c r="A25" s="300">
        <v>17</v>
      </c>
      <c r="B25" s="306" t="s">
        <v>84</v>
      </c>
      <c r="C25" s="363"/>
      <c r="D25" s="311" t="s">
        <v>73</v>
      </c>
      <c r="E25" s="312" t="s">
        <v>139</v>
      </c>
    </row>
    <row r="26" spans="1:5" s="26" customFormat="1" ht="18" thickBot="1" x14ac:dyDescent="0.25">
      <c r="A26" s="305"/>
      <c r="B26" s="304" t="s">
        <v>69</v>
      </c>
      <c r="C26" s="327"/>
      <c r="D26" s="305"/>
      <c r="E26" s="305"/>
    </row>
    <row r="27" spans="1:5" ht="29" thickTop="1" x14ac:dyDescent="0.2">
      <c r="A27" s="298">
        <v>18</v>
      </c>
      <c r="B27" s="299" t="s">
        <v>5</v>
      </c>
      <c r="C27" s="363"/>
      <c r="D27" s="309" t="s">
        <v>6</v>
      </c>
      <c r="E27" s="310"/>
    </row>
    <row r="28" spans="1:5" ht="28" x14ac:dyDescent="0.2">
      <c r="A28" s="300">
        <v>19</v>
      </c>
      <c r="B28" s="301" t="s">
        <v>90</v>
      </c>
      <c r="C28" s="363"/>
      <c r="D28" s="311" t="s">
        <v>6</v>
      </c>
      <c r="E28" s="312"/>
    </row>
    <row r="29" spans="1:5" s="40" customFormat="1" ht="29" thickBot="1" x14ac:dyDescent="0.25">
      <c r="A29" s="307">
        <v>20</v>
      </c>
      <c r="B29" s="308" t="s">
        <v>12</v>
      </c>
      <c r="C29" s="363"/>
      <c r="D29" s="313" t="s">
        <v>6</v>
      </c>
      <c r="E29" s="314" t="s">
        <v>13</v>
      </c>
    </row>
    <row r="30" spans="1:5" ht="16" thickTop="1" x14ac:dyDescent="0.2">
      <c r="A30" s="30"/>
      <c r="B30" s="31"/>
      <c r="C30" s="330"/>
      <c r="D30" s="30"/>
      <c r="E30" s="31"/>
    </row>
    <row r="31" spans="1:5" x14ac:dyDescent="0.2">
      <c r="A31" s="30"/>
      <c r="B31" s="31"/>
      <c r="C31" s="330"/>
      <c r="D31" s="30"/>
      <c r="E31" s="31"/>
    </row>
    <row r="32" spans="1:5" x14ac:dyDescent="0.2">
      <c r="A32" s="30"/>
      <c r="B32" s="31"/>
      <c r="C32" s="330"/>
      <c r="D32" s="30"/>
      <c r="E32" s="31"/>
    </row>
  </sheetData>
  <sheetProtection sheet="1" objects="1" scenarios="1"/>
  <mergeCells count="2">
    <mergeCell ref="E3:E4"/>
    <mergeCell ref="E19:E22"/>
  </mergeCells>
  <dataValidations count="3">
    <dataValidation type="custom" errorStyle="warning" allowBlank="1" showInputMessage="1" showErrorMessage="1" error="Tree removal will not be included in the estimate if the answer to #6 is No." sqref="C16">
      <formula1>IF(C15="No",FALSE,TRUE)</formula1>
    </dataValidation>
    <dataValidation type="custom" errorStyle="warning" allowBlank="1" showInputMessage="1" showErrorMessage="1" error="Tree removal will not be included in the estimate if the answer to #6 is No." sqref="C17">
      <formula1>IF(C15="No",FALSE,TRUE)</formula1>
    </dataValidation>
    <dataValidation type="list" allowBlank="1" showInputMessage="1" showErrorMessage="1" sqref="C15 C23 C19 C27:C29">
      <formula1>"Yes, No"</formula1>
    </dataValidation>
  </dataValidations>
  <printOptions horizontalCentered="1"/>
  <pageMargins left="0.7" right="0.7" top="0.75" bottom="0.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2:N32"/>
  <sheetViews>
    <sheetView zoomScale="120" zoomScaleNormal="120" zoomScalePageLayoutView="12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5" x14ac:dyDescent="0.2"/>
  <cols>
    <col min="1" max="1" width="28.33203125" bestFit="1" customWidth="1"/>
    <col min="4" max="4" width="12.6640625" bestFit="1" customWidth="1"/>
    <col min="5" max="5" width="19" bestFit="1" customWidth="1"/>
    <col min="8" max="8" width="14" customWidth="1"/>
  </cols>
  <sheetData>
    <row r="2" spans="1:13" s="1" customFormat="1" ht="30" x14ac:dyDescent="0.2">
      <c r="B2" s="1" t="s">
        <v>15</v>
      </c>
      <c r="C2" s="1" t="s">
        <v>3</v>
      </c>
      <c r="D2" s="1" t="s">
        <v>16</v>
      </c>
      <c r="E2" s="3" t="s">
        <v>17</v>
      </c>
      <c r="F2" s="1" t="s">
        <v>18</v>
      </c>
      <c r="H2" s="1" t="s">
        <v>22</v>
      </c>
    </row>
    <row r="3" spans="1:13" x14ac:dyDescent="0.2">
      <c r="A3" t="s">
        <v>14</v>
      </c>
      <c r="B3" s="367">
        <f>(5280*Sidewalks!C9*(Sidewalks!C10+Sidewalks!C11))*1.5/27</f>
        <v>0</v>
      </c>
      <c r="C3" t="s">
        <v>20</v>
      </c>
      <c r="D3" s="7" t="s">
        <v>45</v>
      </c>
      <c r="E3" s="12">
        <f>21.202185282523</f>
        <v>21.202185282523001</v>
      </c>
      <c r="F3" s="2">
        <f>+B3*E3*0.75</f>
        <v>0</v>
      </c>
      <c r="H3" t="s">
        <v>19</v>
      </c>
    </row>
    <row r="4" spans="1:13" s="36" customFormat="1" x14ac:dyDescent="0.2">
      <c r="D4" s="7"/>
      <c r="E4" s="38"/>
      <c r="F4" s="37"/>
    </row>
    <row r="5" spans="1:13" x14ac:dyDescent="0.2">
      <c r="A5" t="s">
        <v>21</v>
      </c>
      <c r="B5">
        <f>5280*Sidewalks!C9*Sidewalks!C10</f>
        <v>0</v>
      </c>
      <c r="C5" t="s">
        <v>23</v>
      </c>
      <c r="D5" s="7" t="s">
        <v>47</v>
      </c>
      <c r="E5" s="16">
        <v>7.4328571428571424</v>
      </c>
      <c r="F5" s="2">
        <f t="shared" ref="F5:F24" si="0">+B5*E5</f>
        <v>0</v>
      </c>
      <c r="H5" s="36" t="s">
        <v>112</v>
      </c>
    </row>
    <row r="6" spans="1:13" x14ac:dyDescent="0.2">
      <c r="A6" t="s">
        <v>40</v>
      </c>
      <c r="B6">
        <f>IF(Sidewalks!C13="YES",Sidewalks!C9,0.2*Sidewalks!C9)</f>
        <v>0</v>
      </c>
      <c r="C6" s="9" t="s">
        <v>42</v>
      </c>
      <c r="D6" s="7" t="s">
        <v>41</v>
      </c>
      <c r="E6" s="8">
        <v>12682.08980392157</v>
      </c>
      <c r="F6" s="10">
        <f>+B6*E6*0.5</f>
        <v>0</v>
      </c>
      <c r="H6" s="36" t="s">
        <v>102</v>
      </c>
    </row>
    <row r="7" spans="1:13" x14ac:dyDescent="0.2">
      <c r="A7" t="s">
        <v>24</v>
      </c>
      <c r="B7">
        <f>+Sidewalks!C14</f>
        <v>0</v>
      </c>
      <c r="C7" t="s">
        <v>0</v>
      </c>
      <c r="D7" t="s">
        <v>62</v>
      </c>
      <c r="E7" s="12">
        <v>1329.3333333333333</v>
      </c>
      <c r="F7" s="2">
        <f t="shared" si="0"/>
        <v>0</v>
      </c>
    </row>
    <row r="8" spans="1:13" x14ac:dyDescent="0.2">
      <c r="A8" t="s">
        <v>25</v>
      </c>
      <c r="B8">
        <f>+Sidewalks!C15</f>
        <v>0</v>
      </c>
      <c r="C8" t="s">
        <v>0</v>
      </c>
      <c r="D8" t="s">
        <v>61</v>
      </c>
      <c r="E8" s="12">
        <v>688.04533333333336</v>
      </c>
      <c r="F8" s="2">
        <f t="shared" si="0"/>
        <v>0</v>
      </c>
    </row>
    <row r="9" spans="1:13" s="9" customFormat="1" x14ac:dyDescent="0.2">
      <c r="A9" s="9" t="s">
        <v>43</v>
      </c>
      <c r="B9" s="11"/>
      <c r="C9" s="9" t="s">
        <v>44</v>
      </c>
      <c r="E9" s="292">
        <f>0.5*15</f>
        <v>7.5</v>
      </c>
      <c r="F9" s="10">
        <f t="shared" si="0"/>
        <v>0</v>
      </c>
    </row>
    <row r="10" spans="1:13" x14ac:dyDescent="0.2">
      <c r="A10" s="36" t="s">
        <v>103</v>
      </c>
      <c r="B10">
        <f>IF(Sidewalks!C17="YES",Sidewalks!C18,0)</f>
        <v>0</v>
      </c>
      <c r="C10" t="s">
        <v>26</v>
      </c>
      <c r="D10" s="7" t="s">
        <v>48</v>
      </c>
      <c r="E10" s="38">
        <f>1452.72*(7/3)*(0.5/3)*(3/3)</f>
        <v>564.94666666666672</v>
      </c>
      <c r="F10" s="2">
        <f t="shared" si="0"/>
        <v>0</v>
      </c>
      <c r="H10" s="36" t="s">
        <v>107</v>
      </c>
    </row>
    <row r="11" spans="1:13" x14ac:dyDescent="0.2">
      <c r="A11" s="39" t="s">
        <v>900</v>
      </c>
      <c r="B11">
        <f>IF(Sidewalks!C17="YES",Sidewalks!C19,0)</f>
        <v>0</v>
      </c>
      <c r="C11" t="s">
        <v>26</v>
      </c>
      <c r="D11" s="7" t="s">
        <v>48</v>
      </c>
      <c r="E11" s="38">
        <f>1452.72*(7/3)*(0.5/3)*(7/3)</f>
        <v>1318.2088888888891</v>
      </c>
      <c r="F11" s="2">
        <f t="shared" si="0"/>
        <v>0</v>
      </c>
      <c r="H11" s="36" t="s">
        <v>106</v>
      </c>
    </row>
    <row r="12" spans="1:13" x14ac:dyDescent="0.2">
      <c r="A12" s="36" t="s">
        <v>105</v>
      </c>
      <c r="B12">
        <f>IF(Sidewalks!C17="YES",Sidewalks!C20,0)</f>
        <v>0</v>
      </c>
      <c r="C12" t="s">
        <v>26</v>
      </c>
      <c r="D12" s="7" t="s">
        <v>48</v>
      </c>
      <c r="E12" s="12">
        <f>1452.72*(7/3)*(0.5/3)*(15/3)</f>
        <v>2824.7333333333336</v>
      </c>
      <c r="F12" s="2">
        <f t="shared" si="0"/>
        <v>0</v>
      </c>
      <c r="H12" s="39" t="s">
        <v>118</v>
      </c>
    </row>
    <row r="13" spans="1:13" x14ac:dyDescent="0.2">
      <c r="A13" t="s">
        <v>27</v>
      </c>
      <c r="B13">
        <f>+Sidewalks!C23*(Sidewalks!C10+2)</f>
        <v>0</v>
      </c>
      <c r="C13" t="s">
        <v>23</v>
      </c>
      <c r="D13" s="7"/>
      <c r="E13" s="12">
        <v>150</v>
      </c>
      <c r="F13" s="2">
        <f t="shared" si="0"/>
        <v>0</v>
      </c>
      <c r="H13" t="s">
        <v>29</v>
      </c>
      <c r="M13" s="7" t="s">
        <v>60</v>
      </c>
    </row>
    <row r="14" spans="1:13" x14ac:dyDescent="0.2">
      <c r="A14" s="18" t="s">
        <v>59</v>
      </c>
      <c r="B14">
        <f>B13</f>
        <v>0</v>
      </c>
      <c r="C14" s="18" t="s">
        <v>23</v>
      </c>
      <c r="D14" s="7"/>
      <c r="E14" s="289">
        <v>10</v>
      </c>
      <c r="F14" s="2">
        <f t="shared" si="0"/>
        <v>0</v>
      </c>
      <c r="H14" s="290" t="s">
        <v>902</v>
      </c>
      <c r="J14" s="18"/>
      <c r="M14" s="7"/>
    </row>
    <row r="15" spans="1:13" x14ac:dyDescent="0.2">
      <c r="A15" s="18" t="s">
        <v>58</v>
      </c>
      <c r="B15">
        <f>B13</f>
        <v>0</v>
      </c>
      <c r="C15" s="18" t="s">
        <v>23</v>
      </c>
      <c r="D15" s="7"/>
      <c r="E15" s="289">
        <v>21</v>
      </c>
      <c r="F15" s="2">
        <f t="shared" si="0"/>
        <v>0</v>
      </c>
      <c r="H15" s="290" t="s">
        <v>902</v>
      </c>
      <c r="J15" s="18"/>
      <c r="M15" s="7"/>
    </row>
    <row r="16" spans="1:13" x14ac:dyDescent="0.2">
      <c r="A16" s="18" t="s">
        <v>57</v>
      </c>
      <c r="B16">
        <f>B13</f>
        <v>0</v>
      </c>
      <c r="C16" s="18" t="s">
        <v>23</v>
      </c>
      <c r="E16" s="289">
        <v>15</v>
      </c>
      <c r="F16" s="2">
        <f t="shared" si="0"/>
        <v>0</v>
      </c>
      <c r="H16" s="290" t="s">
        <v>902</v>
      </c>
    </row>
    <row r="17" spans="1:14" x14ac:dyDescent="0.2">
      <c r="A17" t="s">
        <v>33</v>
      </c>
      <c r="B17">
        <f>+(8*Sidewalks!C26+6*Sidewalks!C29)</f>
        <v>0</v>
      </c>
      <c r="C17" s="39" t="s">
        <v>0</v>
      </c>
      <c r="D17" t="s">
        <v>52</v>
      </c>
      <c r="E17" s="12">
        <v>187.68125000000001</v>
      </c>
      <c r="F17" s="2">
        <f>+B17*E17</f>
        <v>0</v>
      </c>
      <c r="H17" s="18" t="s">
        <v>91</v>
      </c>
    </row>
    <row r="18" spans="1:14" s="13" customFormat="1" x14ac:dyDescent="0.2">
      <c r="A18" s="13" t="s">
        <v>51</v>
      </c>
      <c r="B18" s="13">
        <f>+(8*Sidewalks!C26+6*Sidewalks!C29)</f>
        <v>0</v>
      </c>
      <c r="C18" s="39" t="s">
        <v>0</v>
      </c>
      <c r="D18" s="13" t="s">
        <v>53</v>
      </c>
      <c r="E18" s="15">
        <v>466.1133333333334</v>
      </c>
      <c r="F18" s="14">
        <f t="shared" ref="F18:F20" si="1">+B18*E18</f>
        <v>0</v>
      </c>
    </row>
    <row r="19" spans="1:14" s="18" customFormat="1" x14ac:dyDescent="0.2">
      <c r="A19" s="39" t="s">
        <v>899</v>
      </c>
      <c r="B19" s="18">
        <f>+(8*Sidewalks!C25+6*Sidewalks!C28)+Sidewalks!C33</f>
        <v>0</v>
      </c>
      <c r="C19" s="39" t="s">
        <v>0</v>
      </c>
      <c r="D19" s="18" t="s">
        <v>55</v>
      </c>
      <c r="E19" s="292">
        <v>40.427285714285709</v>
      </c>
      <c r="F19" s="19">
        <f t="shared" si="1"/>
        <v>0</v>
      </c>
    </row>
    <row r="20" spans="1:14" x14ac:dyDescent="0.2">
      <c r="A20" s="36" t="s">
        <v>108</v>
      </c>
      <c r="B20">
        <f>Sidewalks!C26*4*48+Sidewalks!C29*3*48</f>
        <v>0</v>
      </c>
      <c r="C20" s="39" t="s">
        <v>898</v>
      </c>
      <c r="D20" s="7" t="s">
        <v>92</v>
      </c>
      <c r="E20" s="24">
        <v>3.83</v>
      </c>
      <c r="F20" s="14">
        <f t="shared" si="1"/>
        <v>0</v>
      </c>
      <c r="H20" s="18" t="s">
        <v>94</v>
      </c>
    </row>
    <row r="21" spans="1:14" x14ac:dyDescent="0.2">
      <c r="A21" s="36" t="s">
        <v>109</v>
      </c>
      <c r="B21">
        <f>+Sidewalks!C27*4*24+Sidewalks!C30*3*24+Sidewalks!C32*1*24</f>
        <v>0</v>
      </c>
      <c r="C21" s="39" t="s">
        <v>898</v>
      </c>
      <c r="D21" s="7" t="s">
        <v>92</v>
      </c>
      <c r="E21" s="24">
        <v>3.83</v>
      </c>
      <c r="F21" s="19">
        <f t="shared" ref="F21" si="2">+B21*E21</f>
        <v>0</v>
      </c>
      <c r="H21" s="18" t="s">
        <v>95</v>
      </c>
    </row>
    <row r="22" spans="1:14" x14ac:dyDescent="0.2">
      <c r="A22" t="s">
        <v>32</v>
      </c>
      <c r="B22">
        <f>Sidewalks!C25*8+Sidewalks!C28*6+Sidewalks!C33+2*Sidewalks!C32</f>
        <v>0</v>
      </c>
      <c r="C22" s="39" t="s">
        <v>0</v>
      </c>
      <c r="D22" t="s">
        <v>54</v>
      </c>
      <c r="E22" s="292">
        <v>352.85</v>
      </c>
      <c r="F22" s="2">
        <f t="shared" si="0"/>
        <v>0</v>
      </c>
      <c r="H22" s="36" t="s">
        <v>110</v>
      </c>
    </row>
    <row r="23" spans="1:14" x14ac:dyDescent="0.2">
      <c r="A23" s="18" t="s">
        <v>96</v>
      </c>
      <c r="B23" s="34">
        <f>Sidewalks!C31*10*8*(6/12)/27</f>
        <v>0</v>
      </c>
      <c r="C23" s="18" t="s">
        <v>20</v>
      </c>
      <c r="D23" s="291" t="s">
        <v>98</v>
      </c>
      <c r="E23" s="38">
        <v>200</v>
      </c>
      <c r="F23" s="2">
        <f t="shared" si="0"/>
        <v>0</v>
      </c>
      <c r="H23" s="36" t="s">
        <v>101</v>
      </c>
    </row>
    <row r="24" spans="1:14" x14ac:dyDescent="0.2">
      <c r="A24" s="18" t="s">
        <v>97</v>
      </c>
      <c r="B24" s="34">
        <f>Sidewalks!C31*10*8*(2/12)/27</f>
        <v>0</v>
      </c>
      <c r="C24" s="18" t="s">
        <v>20</v>
      </c>
      <c r="D24" s="7" t="s">
        <v>99</v>
      </c>
      <c r="E24" s="38">
        <v>270</v>
      </c>
      <c r="F24" s="37">
        <f t="shared" si="0"/>
        <v>0</v>
      </c>
      <c r="H24" s="36" t="s">
        <v>100</v>
      </c>
      <c r="I24" s="18"/>
      <c r="J24" s="17"/>
    </row>
    <row r="25" spans="1:14" x14ac:dyDescent="0.2">
      <c r="A25" s="39" t="s">
        <v>123</v>
      </c>
      <c r="B25">
        <f>IF(Sidewalks!C35="Yes",Sidewalks!C9*5280,0)</f>
        <v>0</v>
      </c>
      <c r="C25" s="39" t="s">
        <v>898</v>
      </c>
      <c r="D25" s="7" t="s">
        <v>124</v>
      </c>
      <c r="E25" s="292">
        <v>12.5</v>
      </c>
      <c r="F25" s="37">
        <f>IF(Sidewalks!C37="Yes",B25*E25*0.25,0)</f>
        <v>0</v>
      </c>
      <c r="H25" s="39" t="s">
        <v>125</v>
      </c>
      <c r="I25" s="17"/>
      <c r="J25" s="17"/>
      <c r="M25" s="35"/>
      <c r="N25" s="36"/>
    </row>
    <row r="26" spans="1:14" x14ac:dyDescent="0.2">
      <c r="D26" s="7"/>
      <c r="E26" t="s">
        <v>37</v>
      </c>
      <c r="F26" s="2">
        <f>SUM(F3:F25)</f>
        <v>0</v>
      </c>
      <c r="H26" s="17"/>
      <c r="I26" s="17"/>
      <c r="J26" s="17"/>
    </row>
    <row r="27" spans="1:14" x14ac:dyDescent="0.2">
      <c r="E27" s="5" t="s">
        <v>38</v>
      </c>
      <c r="F27" s="6">
        <v>0.25</v>
      </c>
      <c r="H27" s="36" t="s">
        <v>111</v>
      </c>
    </row>
    <row r="28" spans="1:14" x14ac:dyDescent="0.2">
      <c r="F28" s="2">
        <f>+F26*(1+F27)</f>
        <v>0</v>
      </c>
    </row>
    <row r="29" spans="1:14" x14ac:dyDescent="0.2">
      <c r="A29" t="s">
        <v>39</v>
      </c>
      <c r="F29" s="2"/>
    </row>
    <row r="30" spans="1:14" x14ac:dyDescent="0.2">
      <c r="A30" t="s">
        <v>34</v>
      </c>
      <c r="F30" s="37" t="str">
        <f>IF(Sidewalks!C36="Yes", "there will likely be additional cost to relocate utilities that can not be estimated with this tool.","")</f>
        <v/>
      </c>
      <c r="H30" t="s">
        <v>35</v>
      </c>
    </row>
    <row r="31" spans="1:14" x14ac:dyDescent="0.2">
      <c r="F31" s="37"/>
    </row>
    <row r="32" spans="1:14" x14ac:dyDescent="0.2">
      <c r="B32" s="4" t="s">
        <v>36</v>
      </c>
      <c r="F32" s="20" t="str">
        <f>IF(F30="","The estimated additional cost range is: LOW="&amp; TEXT(0.9*F28,"$#,###,###")&amp;",  Medium = "&amp;TEXT(F28,"$#,###,###")&amp;",  High = "&amp;TEXT(1.1*F28,"$#,###,###"), "The estimated additional cost range is: LOW="&amp; TEXT(0.9*F28,"$#,###,###")&amp;",  Medium = "&amp;TEXT(F28,"$#,###,###")&amp;",  High = "&amp;TEXT(1.1*F28,"$#,###,###") &amp; ". However, "&amp; F30)</f>
        <v>The estimated additional cost range is: LOW=$,  Medium = $,  High = $</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2:M32"/>
  <sheetViews>
    <sheetView zoomScale="120" zoomScaleNormal="120" zoomScalePageLayoutView="12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5" x14ac:dyDescent="0.2"/>
  <cols>
    <col min="1" max="1" width="24.83203125" style="18" customWidth="1"/>
    <col min="2" max="3" width="8.83203125" style="18"/>
    <col min="4" max="4" width="12.6640625" style="18" bestFit="1" customWidth="1"/>
    <col min="5" max="5" width="19" style="18" bestFit="1" customWidth="1"/>
    <col min="6" max="6" width="12" style="18" customWidth="1"/>
    <col min="7" max="7" width="8.83203125" style="18"/>
    <col min="8" max="8" width="14" style="18" customWidth="1"/>
    <col min="9" max="16384" width="8.83203125" style="18"/>
  </cols>
  <sheetData>
    <row r="2" spans="1:13" s="25" customFormat="1" ht="30" x14ac:dyDescent="0.2">
      <c r="B2" s="25" t="s">
        <v>15</v>
      </c>
      <c r="C2" s="25" t="s">
        <v>3</v>
      </c>
      <c r="D2" s="25" t="s">
        <v>16</v>
      </c>
      <c r="E2" s="3" t="s">
        <v>17</v>
      </c>
      <c r="F2" s="25" t="s">
        <v>18</v>
      </c>
      <c r="H2" s="25" t="s">
        <v>22</v>
      </c>
    </row>
    <row r="3" spans="1:13" x14ac:dyDescent="0.2">
      <c r="A3" s="18" t="s">
        <v>14</v>
      </c>
      <c r="B3" s="18">
        <f>(5280*'Multi-Use Paths'!C9*('Multi-Use Paths'!C10+'Multi-Use Paths'!C11))*1.5/27</f>
        <v>0</v>
      </c>
      <c r="C3" s="18" t="s">
        <v>20</v>
      </c>
      <c r="D3" s="7" t="s">
        <v>45</v>
      </c>
      <c r="E3" s="22">
        <f>21.202185282523</f>
        <v>21.202185282523001</v>
      </c>
      <c r="F3" s="19">
        <f>+B3*E3*0.75</f>
        <v>0</v>
      </c>
      <c r="H3" s="39" t="s">
        <v>114</v>
      </c>
    </row>
    <row r="4" spans="1:13" x14ac:dyDescent="0.2">
      <c r="A4" s="18" t="s">
        <v>30</v>
      </c>
      <c r="B4" s="21">
        <f>5280*'Multi-Use Paths'!C9*('Multi-Use Paths'!C10)*0.667/27</f>
        <v>0</v>
      </c>
      <c r="C4" s="18" t="s">
        <v>20</v>
      </c>
      <c r="D4" s="7" t="s">
        <v>46</v>
      </c>
      <c r="E4" s="22">
        <f>62.3508689248896</f>
        <v>62.350868924889603</v>
      </c>
      <c r="F4" s="19">
        <f>+B4*E4*0.75</f>
        <v>0</v>
      </c>
      <c r="H4" s="18" t="s">
        <v>31</v>
      </c>
    </row>
    <row r="5" spans="1:13" x14ac:dyDescent="0.2">
      <c r="A5" s="36" t="s">
        <v>21</v>
      </c>
      <c r="B5" s="36">
        <f>5280*'Multi-Use Paths'!C9*'Multi-Use Paths'!C10</f>
        <v>0</v>
      </c>
      <c r="C5" s="36" t="s">
        <v>23</v>
      </c>
      <c r="D5" s="7" t="s">
        <v>47</v>
      </c>
      <c r="E5" s="24">
        <v>7.4328571428571424</v>
      </c>
      <c r="F5" s="19">
        <f t="shared" ref="F5:F24" si="0">+B5*E5</f>
        <v>0</v>
      </c>
      <c r="H5" s="36" t="s">
        <v>112</v>
      </c>
    </row>
    <row r="6" spans="1:13" x14ac:dyDescent="0.2">
      <c r="A6" s="36" t="s">
        <v>40</v>
      </c>
      <c r="B6" s="36">
        <f>IF('Multi-Use Paths'!C13="YES",'Multi-Use Paths'!C9,0.2*'Multi-Use Paths'!C9)</f>
        <v>0</v>
      </c>
      <c r="C6" s="36" t="s">
        <v>42</v>
      </c>
      <c r="D6" s="7" t="s">
        <v>41</v>
      </c>
      <c r="E6" s="22">
        <v>12682.08980392157</v>
      </c>
      <c r="F6" s="19">
        <f t="shared" si="0"/>
        <v>0</v>
      </c>
    </row>
    <row r="7" spans="1:13" x14ac:dyDescent="0.2">
      <c r="A7" s="36" t="s">
        <v>24</v>
      </c>
      <c r="B7" s="36">
        <f>+'Multi-Use Paths'!C14</f>
        <v>0</v>
      </c>
      <c r="C7" s="36" t="s">
        <v>0</v>
      </c>
      <c r="D7" s="18" t="s">
        <v>62</v>
      </c>
      <c r="E7" s="22">
        <v>1329.3333333333333</v>
      </c>
      <c r="F7" s="19">
        <f t="shared" si="0"/>
        <v>0</v>
      </c>
    </row>
    <row r="8" spans="1:13" x14ac:dyDescent="0.2">
      <c r="A8" s="36" t="s">
        <v>25</v>
      </c>
      <c r="B8" s="36">
        <f>+'Multi-Use Paths'!C15</f>
        <v>0</v>
      </c>
      <c r="C8" s="36" t="s">
        <v>0</v>
      </c>
      <c r="D8" s="18" t="s">
        <v>61</v>
      </c>
      <c r="E8" s="22">
        <v>688.04533333333336</v>
      </c>
      <c r="F8" s="19">
        <f t="shared" si="0"/>
        <v>0</v>
      </c>
    </row>
    <row r="9" spans="1:13" x14ac:dyDescent="0.2">
      <c r="A9" s="36"/>
      <c r="B9" s="21"/>
      <c r="C9" s="36"/>
      <c r="E9" s="22"/>
      <c r="F9" s="19"/>
    </row>
    <row r="10" spans="1:13" x14ac:dyDescent="0.2">
      <c r="A10" s="36" t="s">
        <v>103</v>
      </c>
      <c r="B10" s="36">
        <f>IF('Multi-Use Paths'!C17="YES",'Multi-Use Paths'!C18,0)</f>
        <v>0</v>
      </c>
      <c r="C10" s="36" t="s">
        <v>26</v>
      </c>
      <c r="D10" s="7" t="s">
        <v>48</v>
      </c>
      <c r="E10" s="38">
        <f>1452.72*(15/3)*(0.5/3)*(3/3)</f>
        <v>1210.5999999999999</v>
      </c>
      <c r="F10" s="19">
        <f t="shared" si="0"/>
        <v>0</v>
      </c>
      <c r="H10" s="39" t="s">
        <v>119</v>
      </c>
    </row>
    <row r="11" spans="1:13" x14ac:dyDescent="0.2">
      <c r="A11" s="36" t="s">
        <v>104</v>
      </c>
      <c r="B11" s="36">
        <f>IF('Multi-Use Paths'!C17="YES",'Multi-Use Paths'!C19,0)</f>
        <v>0</v>
      </c>
      <c r="C11" s="36" t="s">
        <v>26</v>
      </c>
      <c r="D11" s="7" t="s">
        <v>48</v>
      </c>
      <c r="E11" s="38">
        <f>1452.72*(15/3)*(0.5/3)*(7/3)</f>
        <v>2824.7333333333331</v>
      </c>
      <c r="F11" s="19">
        <f t="shared" si="0"/>
        <v>0</v>
      </c>
      <c r="H11" s="36" t="s">
        <v>113</v>
      </c>
    </row>
    <row r="12" spans="1:13" x14ac:dyDescent="0.2">
      <c r="A12" s="36" t="s">
        <v>105</v>
      </c>
      <c r="B12" s="36">
        <f>IF('Multi-Use Paths'!C17="YES",'Multi-Use Paths'!C20,0)</f>
        <v>0</v>
      </c>
      <c r="C12" s="36" t="s">
        <v>26</v>
      </c>
      <c r="D12" s="7" t="s">
        <v>48</v>
      </c>
      <c r="E12" s="38">
        <f>1452.72*(15/3)*(0.5/3)*(15/3)</f>
        <v>6053</v>
      </c>
      <c r="F12" s="19">
        <f t="shared" si="0"/>
        <v>0</v>
      </c>
      <c r="H12" s="39" t="s">
        <v>120</v>
      </c>
    </row>
    <row r="13" spans="1:13" x14ac:dyDescent="0.2">
      <c r="A13" s="36" t="s">
        <v>27</v>
      </c>
      <c r="B13" s="36">
        <f>+'Multi-Use Paths'!C23*('Multi-Use Paths'!C10+2)</f>
        <v>0</v>
      </c>
      <c r="C13" s="36" t="s">
        <v>23</v>
      </c>
      <c r="D13" s="7"/>
      <c r="E13" s="22">
        <v>150</v>
      </c>
      <c r="F13" s="19">
        <f t="shared" si="0"/>
        <v>0</v>
      </c>
      <c r="H13" s="36" t="s">
        <v>29</v>
      </c>
      <c r="M13" s="7" t="s">
        <v>60</v>
      </c>
    </row>
    <row r="14" spans="1:13" x14ac:dyDescent="0.2">
      <c r="A14" s="36" t="s">
        <v>59</v>
      </c>
      <c r="B14" s="36">
        <f>B13</f>
        <v>0</v>
      </c>
      <c r="C14" s="36" t="s">
        <v>23</v>
      </c>
      <c r="D14" s="7"/>
      <c r="E14" s="22">
        <v>10</v>
      </c>
      <c r="F14" s="19">
        <f t="shared" si="0"/>
        <v>0</v>
      </c>
      <c r="H14" s="290" t="s">
        <v>902</v>
      </c>
    </row>
    <row r="15" spans="1:13" x14ac:dyDescent="0.2">
      <c r="A15" s="36" t="s">
        <v>58</v>
      </c>
      <c r="B15" s="36">
        <f>B13</f>
        <v>0</v>
      </c>
      <c r="C15" s="36" t="s">
        <v>23</v>
      </c>
      <c r="D15" s="7"/>
      <c r="E15" s="22">
        <v>21</v>
      </c>
      <c r="F15" s="19">
        <f t="shared" si="0"/>
        <v>0</v>
      </c>
      <c r="H15" s="290" t="s">
        <v>902</v>
      </c>
    </row>
    <row r="16" spans="1:13" x14ac:dyDescent="0.2">
      <c r="A16" s="36" t="s">
        <v>57</v>
      </c>
      <c r="B16" s="36">
        <f>B13</f>
        <v>0</v>
      </c>
      <c r="C16" s="36" t="s">
        <v>23</v>
      </c>
      <c r="E16" s="22">
        <v>15</v>
      </c>
      <c r="F16" s="19">
        <f t="shared" si="0"/>
        <v>0</v>
      </c>
      <c r="H16" s="290" t="s">
        <v>902</v>
      </c>
    </row>
    <row r="17" spans="1:8" x14ac:dyDescent="0.2">
      <c r="A17" s="36" t="s">
        <v>33</v>
      </c>
      <c r="B17" s="36">
        <f>+(8*'Multi-Use Paths'!C26+6*'Multi-Use Paths'!C29)</f>
        <v>0</v>
      </c>
      <c r="C17" s="36"/>
      <c r="D17" s="36" t="s">
        <v>52</v>
      </c>
      <c r="E17" s="38">
        <v>187.68125000000001</v>
      </c>
      <c r="F17" s="19">
        <f>+B17*E17</f>
        <v>0</v>
      </c>
      <c r="H17" s="36" t="s">
        <v>91</v>
      </c>
    </row>
    <row r="18" spans="1:8" x14ac:dyDescent="0.2">
      <c r="A18" s="36" t="s">
        <v>51</v>
      </c>
      <c r="B18" s="36">
        <f>+(8*'Multi-Use Paths'!C26+6*'Multi-Use Paths'!C29)</f>
        <v>0</v>
      </c>
      <c r="C18" s="36"/>
      <c r="D18" s="36" t="s">
        <v>53</v>
      </c>
      <c r="E18" s="38">
        <v>466.1133333333334</v>
      </c>
      <c r="F18" s="19">
        <f t="shared" ref="F18:F22" si="1">+B18*E18</f>
        <v>0</v>
      </c>
      <c r="H18" s="36"/>
    </row>
    <row r="19" spans="1:8" x14ac:dyDescent="0.2">
      <c r="A19" s="36" t="s">
        <v>56</v>
      </c>
      <c r="B19" s="36">
        <f>+(8*'Multi-Use Paths'!C25+6*'Multi-Use Paths'!C28)+'Multi-Use Paths'!C33</f>
        <v>0</v>
      </c>
      <c r="C19" s="36"/>
      <c r="D19" s="36" t="s">
        <v>55</v>
      </c>
      <c r="E19" s="38">
        <v>40.427285714285709</v>
      </c>
      <c r="F19" s="19">
        <f t="shared" si="1"/>
        <v>0</v>
      </c>
      <c r="H19" s="36"/>
    </row>
    <row r="20" spans="1:8" x14ac:dyDescent="0.2">
      <c r="A20" s="36" t="s">
        <v>108</v>
      </c>
      <c r="B20" s="36">
        <f>'Multi-Use Paths'!C26*4*48+'Multi-Use Paths'!C29*3*48</f>
        <v>0</v>
      </c>
      <c r="C20" s="36" t="s">
        <v>93</v>
      </c>
      <c r="D20" s="7" t="s">
        <v>92</v>
      </c>
      <c r="E20" s="24">
        <v>3.83</v>
      </c>
      <c r="F20" s="19">
        <f t="shared" si="1"/>
        <v>0</v>
      </c>
      <c r="H20" s="36" t="s">
        <v>94</v>
      </c>
    </row>
    <row r="21" spans="1:8" x14ac:dyDescent="0.2">
      <c r="A21" s="36" t="s">
        <v>109</v>
      </c>
      <c r="B21" s="36">
        <f>+'Multi-Use Paths'!C27*4*24+'Multi-Use Paths'!C30*3*24+'Multi-Use Paths'!C32*1*24</f>
        <v>0</v>
      </c>
      <c r="C21" s="36" t="s">
        <v>93</v>
      </c>
      <c r="D21" s="7" t="s">
        <v>92</v>
      </c>
      <c r="E21" s="24">
        <v>3.83</v>
      </c>
      <c r="F21" s="19">
        <f t="shared" si="1"/>
        <v>0</v>
      </c>
      <c r="H21" s="36" t="s">
        <v>95</v>
      </c>
    </row>
    <row r="22" spans="1:8" x14ac:dyDescent="0.2">
      <c r="A22" s="36" t="s">
        <v>32</v>
      </c>
      <c r="B22" s="36">
        <f>'Multi-Use Paths'!C25*8+'Multi-Use Paths'!C28*6+'Multi-Use Paths'!C33+2*'Multi-Use Paths'!C32</f>
        <v>0</v>
      </c>
      <c r="C22" s="36" t="s">
        <v>28</v>
      </c>
      <c r="D22" s="36" t="s">
        <v>54</v>
      </c>
      <c r="E22" s="38">
        <v>352.85</v>
      </c>
      <c r="F22" s="19">
        <f t="shared" si="1"/>
        <v>0</v>
      </c>
      <c r="H22" s="36" t="s">
        <v>110</v>
      </c>
    </row>
    <row r="23" spans="1:8" x14ac:dyDescent="0.2">
      <c r="A23" s="36" t="s">
        <v>96</v>
      </c>
      <c r="B23" s="34">
        <f>'Multi-Use Paths'!C31*10*8*(6/12)/27</f>
        <v>0</v>
      </c>
      <c r="C23" s="36" t="s">
        <v>20</v>
      </c>
      <c r="D23" s="7" t="s">
        <v>98</v>
      </c>
      <c r="E23" s="38">
        <v>200</v>
      </c>
      <c r="F23" s="19">
        <f t="shared" si="0"/>
        <v>0</v>
      </c>
      <c r="H23" s="36" t="s">
        <v>101</v>
      </c>
    </row>
    <row r="24" spans="1:8" x14ac:dyDescent="0.2">
      <c r="A24" s="36" t="s">
        <v>97</v>
      </c>
      <c r="B24" s="34">
        <f>'Multi-Use Paths'!C31*10*8*(2/12)/27</f>
        <v>0</v>
      </c>
      <c r="C24" s="36" t="s">
        <v>20</v>
      </c>
      <c r="D24" s="7" t="s">
        <v>99</v>
      </c>
      <c r="E24" s="38">
        <v>270</v>
      </c>
      <c r="F24" s="19">
        <f t="shared" si="0"/>
        <v>0</v>
      </c>
      <c r="H24" s="36" t="s">
        <v>100</v>
      </c>
    </row>
    <row r="25" spans="1:8" x14ac:dyDescent="0.2">
      <c r="A25" s="39" t="s">
        <v>123</v>
      </c>
      <c r="B25" s="39">
        <f>IF('Multi-Use Paths'!C35="Yes",'Multi-Use Paths'!C9*5280,0)</f>
        <v>0</v>
      </c>
      <c r="C25" s="39" t="s">
        <v>93</v>
      </c>
      <c r="D25" s="7" t="s">
        <v>124</v>
      </c>
      <c r="E25" s="38">
        <v>12.5</v>
      </c>
      <c r="F25" s="37">
        <f>IF('Multi-Use Paths'!C35="Yes",B25*E25*0.25,0)</f>
        <v>0</v>
      </c>
      <c r="G25" s="39"/>
      <c r="H25" s="39" t="s">
        <v>125</v>
      </c>
    </row>
    <row r="26" spans="1:8" x14ac:dyDescent="0.2">
      <c r="E26" s="18" t="s">
        <v>37</v>
      </c>
      <c r="F26" s="19">
        <f>SUM(F3:F25)</f>
        <v>0</v>
      </c>
      <c r="H26" s="36"/>
    </row>
    <row r="27" spans="1:8" x14ac:dyDescent="0.2">
      <c r="E27" s="23" t="s">
        <v>38</v>
      </c>
      <c r="F27" s="6">
        <v>0.25</v>
      </c>
      <c r="H27" s="39" t="s">
        <v>115</v>
      </c>
    </row>
    <row r="28" spans="1:8" x14ac:dyDescent="0.2">
      <c r="F28" s="19">
        <f>+F26*(1+F27)</f>
        <v>0</v>
      </c>
    </row>
    <row r="29" spans="1:8" x14ac:dyDescent="0.2">
      <c r="A29" s="18" t="s">
        <v>39</v>
      </c>
      <c r="F29" s="19"/>
    </row>
    <row r="30" spans="1:8" x14ac:dyDescent="0.2">
      <c r="A30" s="18" t="s">
        <v>34</v>
      </c>
      <c r="F30" s="37" t="str">
        <f>IF('Multi-Use Paths'!C36="Yes", "there will likely be additional cost to relocate utilities that can not be estimated with this tool.","")</f>
        <v/>
      </c>
      <c r="H30" s="18" t="s">
        <v>35</v>
      </c>
    </row>
    <row r="31" spans="1:8" x14ac:dyDescent="0.2">
      <c r="F31" s="37"/>
    </row>
    <row r="32" spans="1:8" x14ac:dyDescent="0.2">
      <c r="B32" s="4" t="s">
        <v>36</v>
      </c>
      <c r="F32" s="20" t="str">
        <f>IF(F30="","The estimated additional cost range is: LOW="&amp; TEXT(0.9*F28,"$#,###,###")&amp;",  Medium = "&amp;TEXT(F28,"$#,###,###")&amp;",  High = "&amp;TEXT(1.1*F28,"$#,###,###"), "The estimated additional cost range is: LOW="&amp; TEXT(0.9*F28,"$#,###,###")&amp;",  Medium = "&amp;TEXT(F28,"$#,###,###")&amp;",  High = "&amp;TEXT(1.1*F28,"$#,###,###") &amp; ". However, "&amp; F30)</f>
        <v>The estimated additional cost range is: LOW=$,  Medium = $,  High = $</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2:M34"/>
  <sheetViews>
    <sheetView zoomScale="120" zoomScaleNormal="120" zoomScalePageLayoutView="12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5" x14ac:dyDescent="0.2"/>
  <cols>
    <col min="1" max="1" width="24.83203125" style="18" customWidth="1"/>
    <col min="2" max="3" width="8.83203125" style="18"/>
    <col min="4" max="4" width="12.6640625" style="18" bestFit="1" customWidth="1"/>
    <col min="5" max="5" width="19" style="18" bestFit="1" customWidth="1"/>
    <col min="6" max="6" width="11.1640625" style="18" customWidth="1"/>
    <col min="7" max="7" width="8.83203125" style="18"/>
    <col min="8" max="8" width="14" style="18" customWidth="1"/>
    <col min="9" max="16384" width="8.83203125" style="18"/>
  </cols>
  <sheetData>
    <row r="2" spans="1:13" s="25" customFormat="1" ht="30" x14ac:dyDescent="0.2">
      <c r="B2" s="25" t="s">
        <v>15</v>
      </c>
      <c r="C2" s="25" t="s">
        <v>3</v>
      </c>
      <c r="D2" s="25" t="s">
        <v>16</v>
      </c>
      <c r="E2" s="3" t="s">
        <v>17</v>
      </c>
      <c r="F2" s="25" t="s">
        <v>18</v>
      </c>
      <c r="H2" s="25" t="s">
        <v>22</v>
      </c>
    </row>
    <row r="3" spans="1:13" x14ac:dyDescent="0.2">
      <c r="A3" s="18" t="s">
        <v>14</v>
      </c>
      <c r="B3" s="18">
        <f>(5280*'Bike Lanes'!C9)*('Bike Lanes'!C13)*1.5/27</f>
        <v>0</v>
      </c>
      <c r="C3" s="18" t="s">
        <v>20</v>
      </c>
      <c r="D3" s="7" t="s">
        <v>45</v>
      </c>
      <c r="E3" s="22">
        <f>21.202185282523*0.75</f>
        <v>15.90163896189225</v>
      </c>
      <c r="F3" s="19">
        <f>+B3*E3*0.75</f>
        <v>0</v>
      </c>
      <c r="H3" s="39" t="s">
        <v>116</v>
      </c>
    </row>
    <row r="4" spans="1:13" x14ac:dyDescent="0.2">
      <c r="A4" s="18" t="s">
        <v>30</v>
      </c>
      <c r="B4" s="21">
        <f>+(5280*'Bike Lanes'!C9)*('Bike Lanes'!C13)*0.667/27</f>
        <v>0</v>
      </c>
      <c r="C4" s="18" t="s">
        <v>20</v>
      </c>
      <c r="D4" s="7" t="s">
        <v>46</v>
      </c>
      <c r="E4" s="22">
        <v>62.350868924889603</v>
      </c>
      <c r="F4" s="19">
        <f>+B4*E4</f>
        <v>0</v>
      </c>
      <c r="H4" s="18" t="s">
        <v>31</v>
      </c>
    </row>
    <row r="5" spans="1:13" x14ac:dyDescent="0.2">
      <c r="A5" s="18" t="s">
        <v>21</v>
      </c>
      <c r="B5" s="18">
        <f>5280*'Bike Lanes'!C9*('Bike Lanes'!C13)</f>
        <v>0</v>
      </c>
      <c r="C5" s="18" t="s">
        <v>23</v>
      </c>
      <c r="D5" s="7" t="s">
        <v>47</v>
      </c>
      <c r="E5" s="24">
        <v>7.4328571428571424</v>
      </c>
      <c r="F5" s="19">
        <f t="shared" ref="F5:F23" si="0">+B5*E5</f>
        <v>0</v>
      </c>
      <c r="H5" s="39" t="s">
        <v>112</v>
      </c>
    </row>
    <row r="6" spans="1:13" x14ac:dyDescent="0.2">
      <c r="A6" s="18" t="s">
        <v>40</v>
      </c>
      <c r="B6" s="18">
        <f>IF('Bike Lanes'!C15="YES",'Bike Lanes'!C9,0)</f>
        <v>0</v>
      </c>
      <c r="C6" s="18" t="s">
        <v>42</v>
      </c>
      <c r="D6" s="7" t="s">
        <v>41</v>
      </c>
      <c r="E6" s="22">
        <v>12682.08980392157</v>
      </c>
      <c r="F6" s="19">
        <f>+B6*E6*0.5</f>
        <v>0</v>
      </c>
    </row>
    <row r="7" spans="1:13" x14ac:dyDescent="0.2">
      <c r="A7" s="18" t="s">
        <v>24</v>
      </c>
      <c r="B7" s="18">
        <f>'Bike Lanes'!C16</f>
        <v>0</v>
      </c>
      <c r="C7" s="18" t="s">
        <v>0</v>
      </c>
      <c r="D7" s="18" t="s">
        <v>62</v>
      </c>
      <c r="E7" s="22">
        <v>1329.3333333333333</v>
      </c>
      <c r="F7" s="19">
        <f t="shared" si="0"/>
        <v>0</v>
      </c>
    </row>
    <row r="8" spans="1:13" x14ac:dyDescent="0.2">
      <c r="A8" s="18" t="s">
        <v>25</v>
      </c>
      <c r="B8" s="39">
        <f>'Bike Lanes'!C17</f>
        <v>0</v>
      </c>
      <c r="C8" s="18" t="s">
        <v>0</v>
      </c>
      <c r="D8" s="18" t="s">
        <v>61</v>
      </c>
      <c r="E8" s="22">
        <v>688.04533333333336</v>
      </c>
      <c r="F8" s="19">
        <f t="shared" si="0"/>
        <v>0</v>
      </c>
    </row>
    <row r="9" spans="1:13" x14ac:dyDescent="0.2">
      <c r="B9" s="21"/>
      <c r="E9" s="22"/>
      <c r="F9" s="19"/>
    </row>
    <row r="10" spans="1:13" x14ac:dyDescent="0.2">
      <c r="A10" s="290" t="s">
        <v>103</v>
      </c>
      <c r="B10" s="18">
        <f>'Bike Lanes'!C20</f>
        <v>0</v>
      </c>
      <c r="C10" s="18" t="s">
        <v>26</v>
      </c>
      <c r="D10" s="7" t="s">
        <v>48</v>
      </c>
      <c r="E10" s="38">
        <f>1452.72*(7/3)*(0.5/3)*(3/3)</f>
        <v>564.94666666666672</v>
      </c>
      <c r="F10" s="19">
        <f t="shared" si="0"/>
        <v>0</v>
      </c>
      <c r="H10" s="39" t="s">
        <v>117</v>
      </c>
    </row>
    <row r="11" spans="1:13" x14ac:dyDescent="0.2">
      <c r="A11" s="290" t="s">
        <v>104</v>
      </c>
      <c r="B11" s="39">
        <f>'Bike Lanes'!C21</f>
        <v>0</v>
      </c>
      <c r="C11" s="18" t="s">
        <v>26</v>
      </c>
      <c r="D11" s="7" t="s">
        <v>49</v>
      </c>
      <c r="E11" s="38">
        <f>1452.72*(7/3)*(0.5/3)*(7/3)</f>
        <v>1318.2088888888891</v>
      </c>
      <c r="F11" s="19">
        <f t="shared" si="0"/>
        <v>0</v>
      </c>
      <c r="H11" s="39" t="s">
        <v>106</v>
      </c>
    </row>
    <row r="12" spans="1:13" x14ac:dyDescent="0.2">
      <c r="A12" s="290" t="s">
        <v>105</v>
      </c>
      <c r="B12" s="39">
        <f>'Bike Lanes'!C22</f>
        <v>0</v>
      </c>
      <c r="C12" s="18" t="s">
        <v>26</v>
      </c>
      <c r="D12" s="7" t="s">
        <v>50</v>
      </c>
      <c r="E12" s="38">
        <f>1452.72*(7/3)*(0.5/3)*(15/3)</f>
        <v>2824.7333333333336</v>
      </c>
      <c r="F12" s="19">
        <f t="shared" si="0"/>
        <v>0</v>
      </c>
      <c r="H12" s="39" t="s">
        <v>118</v>
      </c>
    </row>
    <row r="13" spans="1:13" x14ac:dyDescent="0.2">
      <c r="A13" s="18" t="s">
        <v>27</v>
      </c>
      <c r="B13" s="39">
        <f>IF('Bike Lanes'!C23="YES",'Bike Lanes'!C25*('Bike Lanes'!C13),0)</f>
        <v>0</v>
      </c>
      <c r="C13" s="18" t="s">
        <v>23</v>
      </c>
      <c r="D13" s="7"/>
      <c r="E13" s="22">
        <v>150</v>
      </c>
      <c r="F13" s="19">
        <f t="shared" si="0"/>
        <v>0</v>
      </c>
      <c r="H13" s="18" t="s">
        <v>29</v>
      </c>
      <c r="M13" s="7" t="s">
        <v>60</v>
      </c>
    </row>
    <row r="14" spans="1:13" x14ac:dyDescent="0.2">
      <c r="A14" s="18" t="s">
        <v>59</v>
      </c>
      <c r="C14" s="18" t="s">
        <v>23</v>
      </c>
      <c r="D14" s="7"/>
      <c r="E14" s="22">
        <v>10</v>
      </c>
      <c r="F14" s="19">
        <f t="shared" si="0"/>
        <v>0</v>
      </c>
      <c r="H14" s="290" t="s">
        <v>901</v>
      </c>
    </row>
    <row r="15" spans="1:13" x14ac:dyDescent="0.2">
      <c r="A15" s="18" t="s">
        <v>58</v>
      </c>
      <c r="C15" s="18" t="s">
        <v>23</v>
      </c>
      <c r="D15" s="7"/>
      <c r="E15" s="22">
        <v>21</v>
      </c>
      <c r="F15" s="19">
        <f t="shared" si="0"/>
        <v>0</v>
      </c>
    </row>
    <row r="16" spans="1:13" x14ac:dyDescent="0.2">
      <c r="A16" s="18" t="s">
        <v>57</v>
      </c>
      <c r="C16" s="18" t="s">
        <v>23</v>
      </c>
      <c r="E16" s="22">
        <v>15</v>
      </c>
      <c r="F16" s="19">
        <f t="shared" si="0"/>
        <v>0</v>
      </c>
    </row>
    <row r="17" spans="1:8" x14ac:dyDescent="0.2">
      <c r="E17" s="22"/>
      <c r="F17" s="19"/>
    </row>
    <row r="18" spans="1:8" x14ac:dyDescent="0.2">
      <c r="E18" s="22"/>
      <c r="F18" s="19"/>
    </row>
    <row r="19" spans="1:8" x14ac:dyDescent="0.2">
      <c r="E19" s="22"/>
      <c r="F19" s="19"/>
    </row>
    <row r="20" spans="1:8" x14ac:dyDescent="0.2">
      <c r="E20" s="22"/>
      <c r="F20" s="19"/>
    </row>
    <row r="21" spans="1:8" x14ac:dyDescent="0.2">
      <c r="E21" s="22"/>
      <c r="F21" s="19"/>
    </row>
    <row r="22" spans="1:8" x14ac:dyDescent="0.2">
      <c r="E22" s="22"/>
      <c r="F22" s="19"/>
    </row>
    <row r="23" spans="1:8" x14ac:dyDescent="0.2">
      <c r="A23" s="39" t="s">
        <v>121</v>
      </c>
      <c r="B23" s="18">
        <f>'Bike Lanes'!C9*2</f>
        <v>0</v>
      </c>
      <c r="C23" s="39" t="s">
        <v>42</v>
      </c>
      <c r="E23" s="22">
        <v>5000</v>
      </c>
      <c r="F23" s="19">
        <f t="shared" si="0"/>
        <v>0</v>
      </c>
      <c r="H23" s="39" t="s">
        <v>122</v>
      </c>
    </row>
    <row r="24" spans="1:8" x14ac:dyDescent="0.2">
      <c r="E24" s="22"/>
      <c r="F24" s="19"/>
    </row>
    <row r="25" spans="1:8" x14ac:dyDescent="0.2">
      <c r="E25" s="22"/>
      <c r="F25" s="19"/>
    </row>
    <row r="26" spans="1:8" x14ac:dyDescent="0.2">
      <c r="F26" s="19"/>
    </row>
    <row r="27" spans="1:8" x14ac:dyDescent="0.2">
      <c r="F27" s="19"/>
    </row>
    <row r="28" spans="1:8" x14ac:dyDescent="0.2">
      <c r="E28" s="18" t="s">
        <v>37</v>
      </c>
      <c r="F28" s="19">
        <f>SUM(F3:F27)</f>
        <v>0</v>
      </c>
    </row>
    <row r="29" spans="1:8" x14ac:dyDescent="0.2">
      <c r="E29" s="23" t="s">
        <v>38</v>
      </c>
      <c r="F29" s="6">
        <v>0.25</v>
      </c>
    </row>
    <row r="30" spans="1:8" x14ac:dyDescent="0.2">
      <c r="F30" s="19">
        <f>+F28*(1+F29)</f>
        <v>0</v>
      </c>
    </row>
    <row r="31" spans="1:8" x14ac:dyDescent="0.2">
      <c r="A31" s="18" t="s">
        <v>39</v>
      </c>
      <c r="F31" s="19"/>
    </row>
    <row r="32" spans="1:8" x14ac:dyDescent="0.2">
      <c r="A32" s="18" t="s">
        <v>34</v>
      </c>
      <c r="F32" s="19" t="str">
        <f>IF('Bike Lanes'!C28="Yes", "there will likely be additional cost to relocate utilities that can not be estimated with this tool.","")</f>
        <v/>
      </c>
      <c r="H32" s="18" t="s">
        <v>35</v>
      </c>
    </row>
    <row r="33" spans="2:6" x14ac:dyDescent="0.2">
      <c r="F33" s="19"/>
    </row>
    <row r="34" spans="2:6" x14ac:dyDescent="0.2">
      <c r="B34" s="4" t="s">
        <v>36</v>
      </c>
      <c r="F34" s="20" t="str">
        <f>IF(F32="","The estimated additional cost range is: LOW="&amp; TEXT(0.9*F30,"$#,###,###")&amp;",  Medium = "&amp;TEXT(F30,"$#,###,###")&amp;",  High = "&amp;TEXT(1.1*F30,"$#,###,###"), "The estimated additional cost range is: LOW="&amp; TEXT(0.9*F30,"$#,###,###")&amp;",  Medium = "&amp;TEXT(F30,"$#,###,###")&amp;",  High = "&amp;TEXT(1.1*F30,"$#,###,###") &amp; ". However, "&amp; F32)</f>
        <v>The estimated additional cost range is: LOW=$,  Medium = $,  High = $</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D28"/>
  <sheetViews>
    <sheetView workbookViewId="0">
      <pane ySplit="3" topLeftCell="A4" activePane="bottomLeft" state="frozen"/>
      <selection activeCell="C2" sqref="C2"/>
      <selection pane="bottomLeft" activeCell="B13" sqref="B13"/>
    </sheetView>
  </sheetViews>
  <sheetFormatPr baseColWidth="10" defaultColWidth="8.83203125" defaultRowHeight="15" x14ac:dyDescent="0.2"/>
  <cols>
    <col min="1" max="1" width="51" style="282" bestFit="1" customWidth="1"/>
    <col min="2" max="2" width="17.5" style="284" customWidth="1"/>
    <col min="3" max="3" width="18.33203125" style="283" customWidth="1"/>
    <col min="4" max="4" width="8.83203125" style="281"/>
    <col min="5" max="16384" width="8.83203125" style="39"/>
  </cols>
  <sheetData>
    <row r="1" spans="1:4" customFormat="1" ht="16" thickBot="1" x14ac:dyDescent="0.25">
      <c r="A1" s="285" t="s">
        <v>905</v>
      </c>
    </row>
    <row r="2" spans="1:4" x14ac:dyDescent="0.2">
      <c r="A2" s="380" t="s">
        <v>824</v>
      </c>
      <c r="B2" s="382" t="s">
        <v>825</v>
      </c>
      <c r="C2" s="384" t="s">
        <v>826</v>
      </c>
      <c r="D2" s="386" t="s">
        <v>827</v>
      </c>
    </row>
    <row r="3" spans="1:4" ht="16" thickBot="1" x14ac:dyDescent="0.25">
      <c r="A3" s="381"/>
      <c r="B3" s="383"/>
      <c r="C3" s="385"/>
      <c r="D3" s="387"/>
    </row>
    <row r="4" spans="1:4" x14ac:dyDescent="0.2">
      <c r="A4" s="388" t="s">
        <v>828</v>
      </c>
      <c r="B4" s="389"/>
      <c r="C4" s="389"/>
      <c r="D4" s="390"/>
    </row>
    <row r="5" spans="1:4" ht="26" x14ac:dyDescent="0.2">
      <c r="A5" s="274" t="s">
        <v>829</v>
      </c>
      <c r="B5" s="275" t="s">
        <v>161</v>
      </c>
      <c r="C5" s="276" t="s">
        <v>830</v>
      </c>
      <c r="D5" s="277" t="s">
        <v>831</v>
      </c>
    </row>
    <row r="6" spans="1:4" x14ac:dyDescent="0.2">
      <c r="A6" s="278" t="s">
        <v>832</v>
      </c>
      <c r="B6" s="279" t="s">
        <v>833</v>
      </c>
      <c r="C6" s="280">
        <v>2011</v>
      </c>
      <c r="D6" s="281" t="s">
        <v>834</v>
      </c>
    </row>
    <row r="7" spans="1:4" x14ac:dyDescent="0.2">
      <c r="A7" s="278" t="s">
        <v>835</v>
      </c>
      <c r="B7" s="279" t="s">
        <v>160</v>
      </c>
      <c r="C7" s="280">
        <v>2011</v>
      </c>
      <c r="D7" s="281" t="s">
        <v>836</v>
      </c>
    </row>
    <row r="8" spans="1:4" x14ac:dyDescent="0.2">
      <c r="A8" s="278" t="s">
        <v>837</v>
      </c>
      <c r="B8" s="279" t="s">
        <v>160</v>
      </c>
      <c r="C8" s="280">
        <v>2012</v>
      </c>
      <c r="D8" s="281" t="s">
        <v>838</v>
      </c>
    </row>
    <row r="9" spans="1:4" x14ac:dyDescent="0.2">
      <c r="A9" s="278" t="s">
        <v>839</v>
      </c>
      <c r="B9" s="279" t="s">
        <v>160</v>
      </c>
      <c r="C9" s="280">
        <v>2004</v>
      </c>
      <c r="D9" s="281" t="s">
        <v>834</v>
      </c>
    </row>
    <row r="10" spans="1:4" x14ac:dyDescent="0.2">
      <c r="A10" s="278" t="s">
        <v>840</v>
      </c>
      <c r="B10" s="279" t="s">
        <v>164</v>
      </c>
      <c r="C10" s="280">
        <v>2014</v>
      </c>
      <c r="D10" s="281" t="s">
        <v>841</v>
      </c>
    </row>
    <row r="11" spans="1:4" x14ac:dyDescent="0.2">
      <c r="A11" s="278" t="s">
        <v>842</v>
      </c>
      <c r="B11" s="279" t="s">
        <v>843</v>
      </c>
      <c r="C11" s="280">
        <v>2010</v>
      </c>
      <c r="D11" s="281" t="s">
        <v>834</v>
      </c>
    </row>
    <row r="12" spans="1:4" ht="26" x14ac:dyDescent="0.2">
      <c r="A12" s="278" t="s">
        <v>844</v>
      </c>
      <c r="B12" s="279" t="s">
        <v>163</v>
      </c>
      <c r="C12" s="280">
        <v>2014</v>
      </c>
      <c r="D12" s="281" t="s">
        <v>834</v>
      </c>
    </row>
    <row r="13" spans="1:4" x14ac:dyDescent="0.2">
      <c r="A13" s="282" t="s">
        <v>845</v>
      </c>
      <c r="B13" s="279" t="s">
        <v>164</v>
      </c>
      <c r="C13" s="283">
        <v>2013</v>
      </c>
      <c r="D13" s="281" t="s">
        <v>834</v>
      </c>
    </row>
    <row r="14" spans="1:4" x14ac:dyDescent="0.2">
      <c r="A14" s="278" t="s">
        <v>846</v>
      </c>
      <c r="B14" s="279" t="s">
        <v>163</v>
      </c>
      <c r="C14" s="280">
        <v>2013</v>
      </c>
      <c r="D14" s="281" t="s">
        <v>841</v>
      </c>
    </row>
    <row r="15" spans="1:4" x14ac:dyDescent="0.2">
      <c r="A15" s="278" t="s">
        <v>847</v>
      </c>
      <c r="B15" s="279" t="s">
        <v>160</v>
      </c>
      <c r="C15" s="280">
        <v>2011</v>
      </c>
      <c r="D15" s="281" t="s">
        <v>838</v>
      </c>
    </row>
    <row r="16" spans="1:4" x14ac:dyDescent="0.2">
      <c r="A16" s="377" t="s">
        <v>848</v>
      </c>
      <c r="B16" s="378"/>
      <c r="C16" s="378"/>
      <c r="D16" s="379"/>
    </row>
    <row r="17" spans="1:4" x14ac:dyDescent="0.2">
      <c r="A17" s="282" t="s">
        <v>849</v>
      </c>
      <c r="B17" s="284" t="s">
        <v>163</v>
      </c>
      <c r="C17" s="283">
        <v>2013</v>
      </c>
      <c r="D17" s="281" t="s">
        <v>834</v>
      </c>
    </row>
    <row r="18" spans="1:4" x14ac:dyDescent="0.2">
      <c r="A18" s="278" t="s">
        <v>850</v>
      </c>
      <c r="B18" s="279" t="s">
        <v>160</v>
      </c>
      <c r="C18" s="280">
        <v>2010</v>
      </c>
      <c r="D18" s="281" t="s">
        <v>834</v>
      </c>
    </row>
    <row r="19" spans="1:4" x14ac:dyDescent="0.2">
      <c r="A19" s="278" t="s">
        <v>851</v>
      </c>
      <c r="B19" s="279" t="s">
        <v>163</v>
      </c>
      <c r="C19" s="280">
        <v>2008</v>
      </c>
      <c r="D19" s="281" t="s">
        <v>852</v>
      </c>
    </row>
    <row r="20" spans="1:4" x14ac:dyDescent="0.2">
      <c r="A20" s="132" t="s">
        <v>853</v>
      </c>
      <c r="B20" s="279" t="s">
        <v>161</v>
      </c>
      <c r="C20" s="280">
        <v>2013</v>
      </c>
      <c r="D20" s="281" t="s">
        <v>841</v>
      </c>
    </row>
    <row r="21" spans="1:4" x14ac:dyDescent="0.2">
      <c r="A21" s="132" t="s">
        <v>854</v>
      </c>
      <c r="B21" s="279" t="s">
        <v>161</v>
      </c>
      <c r="C21" s="280">
        <v>2014</v>
      </c>
      <c r="D21" s="281" t="s">
        <v>841</v>
      </c>
    </row>
    <row r="22" spans="1:4" x14ac:dyDescent="0.2">
      <c r="A22" s="132" t="s">
        <v>855</v>
      </c>
      <c r="B22" s="279" t="s">
        <v>163</v>
      </c>
      <c r="C22" s="280">
        <v>2008</v>
      </c>
      <c r="D22" s="281" t="s">
        <v>834</v>
      </c>
    </row>
    <row r="23" spans="1:4" x14ac:dyDescent="0.2">
      <c r="A23" s="132" t="s">
        <v>856</v>
      </c>
      <c r="B23" s="279" t="s">
        <v>857</v>
      </c>
      <c r="C23" s="280">
        <v>2010</v>
      </c>
      <c r="D23" s="281" t="s">
        <v>831</v>
      </c>
    </row>
    <row r="24" spans="1:4" x14ac:dyDescent="0.2">
      <c r="A24" s="132" t="s">
        <v>858</v>
      </c>
      <c r="B24" s="279" t="s">
        <v>161</v>
      </c>
      <c r="C24" s="280">
        <v>2008</v>
      </c>
      <c r="D24" s="281" t="s">
        <v>834</v>
      </c>
    </row>
    <row r="25" spans="1:4" x14ac:dyDescent="0.2">
      <c r="A25" s="282" t="s">
        <v>859</v>
      </c>
      <c r="B25" s="284" t="s">
        <v>163</v>
      </c>
      <c r="C25" s="283">
        <v>2013</v>
      </c>
      <c r="D25" s="281" t="s">
        <v>834</v>
      </c>
    </row>
    <row r="26" spans="1:4" x14ac:dyDescent="0.2">
      <c r="A26" s="282" t="s">
        <v>860</v>
      </c>
      <c r="B26" s="284" t="s">
        <v>163</v>
      </c>
      <c r="C26" s="283">
        <v>2009</v>
      </c>
      <c r="D26" s="281" t="s">
        <v>861</v>
      </c>
    </row>
    <row r="27" spans="1:4" x14ac:dyDescent="0.2">
      <c r="A27" s="282" t="s">
        <v>862</v>
      </c>
      <c r="B27" s="284" t="s">
        <v>833</v>
      </c>
      <c r="C27" s="283">
        <v>2013</v>
      </c>
      <c r="D27" s="281" t="s">
        <v>834</v>
      </c>
    </row>
    <row r="28" spans="1:4" x14ac:dyDescent="0.2">
      <c r="A28" s="282" t="s">
        <v>863</v>
      </c>
      <c r="B28" s="284" t="s">
        <v>864</v>
      </c>
      <c r="C28" s="283">
        <v>2010</v>
      </c>
      <c r="D28" s="281" t="s">
        <v>841</v>
      </c>
    </row>
  </sheetData>
  <sheetProtection sheet="1" objects="1" scenarios="1"/>
  <mergeCells count="6">
    <mergeCell ref="A16:D16"/>
    <mergeCell ref="A2:A3"/>
    <mergeCell ref="B2:B3"/>
    <mergeCell ref="C2:C3"/>
    <mergeCell ref="D2:D3"/>
    <mergeCell ref="A4:D4"/>
  </mergeCells>
  <hyperlinks>
    <hyperlink ref="A1" r:id="rId1" display="Design Resource Index from the Pedestrian and Bicycle Information Center"/>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DT585"/>
  <sheetViews>
    <sheetView workbookViewId="0">
      <pane xSplit="3" ySplit="5" topLeftCell="D6" activePane="bottomRight" state="frozen"/>
      <selection pane="topRight"/>
      <selection pane="bottomLeft"/>
      <selection pane="bottomRight"/>
    </sheetView>
  </sheetViews>
  <sheetFormatPr baseColWidth="10" defaultColWidth="8.83203125" defaultRowHeight="15" x14ac:dyDescent="0.2"/>
  <cols>
    <col min="1" max="1" width="5.6640625" style="132" customWidth="1"/>
    <col min="2" max="2" width="6.6640625" style="122" customWidth="1"/>
    <col min="3" max="3" width="52.5" style="123" customWidth="1"/>
    <col min="4" max="14" width="26.6640625" style="99" customWidth="1"/>
    <col min="15" max="15" width="15.33203125" style="78" bestFit="1" customWidth="1"/>
    <col min="16" max="16" width="25.83203125" style="78" bestFit="1" customWidth="1"/>
    <col min="17" max="27" width="8.83203125" style="78"/>
    <col min="28" max="28" width="27.1640625" style="78" bestFit="1" customWidth="1"/>
    <col min="29" max="124" width="8.83203125" style="78"/>
    <col min="125" max="16384" width="8.83203125" style="80"/>
  </cols>
  <sheetData>
    <row r="1" spans="1:124" x14ac:dyDescent="0.2">
      <c r="A1" s="285" t="s">
        <v>905</v>
      </c>
    </row>
    <row r="2" spans="1:124" s="42" customFormat="1" ht="31" x14ac:dyDescent="0.15">
      <c r="A2" s="41" t="s">
        <v>146</v>
      </c>
      <c r="B2" s="41"/>
      <c r="C2" s="41"/>
      <c r="J2" s="421" t="s">
        <v>147</v>
      </c>
      <c r="K2" s="421"/>
      <c r="L2" s="421"/>
      <c r="M2" s="421"/>
      <c r="N2" s="421"/>
      <c r="O2" s="43"/>
      <c r="P2" s="43"/>
      <c r="Q2" s="43"/>
      <c r="R2" s="43"/>
      <c r="S2" s="44"/>
      <c r="T2" s="44"/>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row>
    <row r="3" spans="1:124" s="48" customFormat="1" ht="17" thickBot="1" x14ac:dyDescent="0.25">
      <c r="A3" s="45" t="s">
        <v>148</v>
      </c>
      <c r="B3" s="46"/>
      <c r="C3" s="47"/>
      <c r="D3" s="39"/>
      <c r="E3" s="39"/>
      <c r="F3" s="39"/>
      <c r="G3" s="39"/>
      <c r="H3" s="39"/>
      <c r="I3" s="39"/>
      <c r="J3" s="39"/>
      <c r="K3" s="39"/>
      <c r="L3" s="39"/>
      <c r="M3" s="39"/>
      <c r="N3" s="39"/>
    </row>
    <row r="4" spans="1:124" s="48" customFormat="1" ht="60" x14ac:dyDescent="0.2">
      <c r="A4" s="422"/>
      <c r="B4" s="46"/>
      <c r="C4" s="49"/>
      <c r="D4" s="50" t="s">
        <v>149</v>
      </c>
      <c r="E4" s="51" t="s">
        <v>150</v>
      </c>
      <c r="F4" s="52" t="s">
        <v>151</v>
      </c>
      <c r="G4" s="51" t="s">
        <v>152</v>
      </c>
      <c r="H4" s="52" t="s">
        <v>153</v>
      </c>
      <c r="I4" s="51" t="s">
        <v>154</v>
      </c>
      <c r="J4" s="52" t="s">
        <v>155</v>
      </c>
      <c r="K4" s="51" t="s">
        <v>156</v>
      </c>
      <c r="L4" s="52" t="s">
        <v>157</v>
      </c>
      <c r="M4" s="51" t="s">
        <v>158</v>
      </c>
      <c r="N4" s="53" t="s">
        <v>159</v>
      </c>
    </row>
    <row r="5" spans="1:124" s="61" customFormat="1" ht="18" customHeight="1" thickBot="1" x14ac:dyDescent="0.25">
      <c r="A5" s="423"/>
      <c r="B5" s="54"/>
      <c r="C5" s="55"/>
      <c r="D5" s="56" t="s">
        <v>160</v>
      </c>
      <c r="E5" s="57" t="s">
        <v>160</v>
      </c>
      <c r="F5" s="58" t="s">
        <v>160</v>
      </c>
      <c r="G5" s="57" t="s">
        <v>160</v>
      </c>
      <c r="H5" s="58" t="s">
        <v>161</v>
      </c>
      <c r="I5" s="57" t="s">
        <v>162</v>
      </c>
      <c r="J5" s="58" t="s">
        <v>163</v>
      </c>
      <c r="K5" s="57" t="s">
        <v>163</v>
      </c>
      <c r="L5" s="58" t="s">
        <v>164</v>
      </c>
      <c r="M5" s="57" t="s">
        <v>164</v>
      </c>
      <c r="N5" s="59" t="s">
        <v>165</v>
      </c>
      <c r="O5" s="60"/>
    </row>
    <row r="6" spans="1:124" s="66" customFormat="1" ht="22.25" customHeight="1" x14ac:dyDescent="0.2">
      <c r="A6" s="424" t="s">
        <v>166</v>
      </c>
      <c r="B6" s="425"/>
      <c r="C6" s="425"/>
      <c r="D6" s="425"/>
      <c r="E6" s="425"/>
      <c r="F6" s="425"/>
      <c r="G6" s="425"/>
      <c r="H6" s="425"/>
      <c r="I6" s="425"/>
      <c r="J6" s="425"/>
      <c r="K6" s="425"/>
      <c r="L6" s="425"/>
      <c r="M6" s="425"/>
      <c r="N6" s="426"/>
      <c r="O6" s="62"/>
      <c r="P6" s="63"/>
      <c r="Q6" s="64"/>
      <c r="R6" s="62"/>
      <c r="S6" s="65"/>
      <c r="T6" s="65"/>
      <c r="U6" s="65"/>
      <c r="V6" s="62"/>
      <c r="W6" s="62"/>
      <c r="X6" s="62"/>
      <c r="Y6" s="62"/>
      <c r="Z6" s="62"/>
      <c r="AA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row>
    <row r="7" spans="1:124" ht="17.25" customHeight="1" x14ac:dyDescent="0.15">
      <c r="A7" s="67" t="s">
        <v>167</v>
      </c>
      <c r="B7" s="68" t="s">
        <v>168</v>
      </c>
      <c r="C7" s="69"/>
      <c r="D7" s="70"/>
      <c r="E7" s="71"/>
      <c r="F7" s="72" t="s">
        <v>169</v>
      </c>
      <c r="G7" s="73" t="s">
        <v>170</v>
      </c>
      <c r="H7" s="74"/>
      <c r="I7" s="73" t="s">
        <v>170</v>
      </c>
      <c r="J7" s="70"/>
      <c r="K7" s="72" t="s">
        <v>171</v>
      </c>
      <c r="L7" s="72" t="s">
        <v>172</v>
      </c>
      <c r="M7" s="73" t="s">
        <v>170</v>
      </c>
      <c r="N7" s="73" t="s">
        <v>170</v>
      </c>
      <c r="O7" s="75"/>
      <c r="P7" s="76"/>
      <c r="Q7" s="77"/>
      <c r="S7" s="79"/>
      <c r="T7" s="79"/>
      <c r="U7" s="79"/>
    </row>
    <row r="8" spans="1:124" s="66" customFormat="1" ht="22.25" customHeight="1" x14ac:dyDescent="0.2">
      <c r="A8" s="405" t="s">
        <v>173</v>
      </c>
      <c r="B8" s="406"/>
      <c r="C8" s="406"/>
      <c r="D8" s="406"/>
      <c r="E8" s="406"/>
      <c r="F8" s="406"/>
      <c r="G8" s="406"/>
      <c r="H8" s="406"/>
      <c r="I8" s="406"/>
      <c r="J8" s="406"/>
      <c r="K8" s="406"/>
      <c r="L8" s="406"/>
      <c r="M8" s="406"/>
      <c r="N8" s="407"/>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row>
    <row r="9" spans="1:124" ht="17.25" customHeight="1" x14ac:dyDescent="0.15">
      <c r="A9" s="67" t="s">
        <v>174</v>
      </c>
      <c r="B9" s="68" t="s">
        <v>175</v>
      </c>
      <c r="C9" s="69"/>
      <c r="D9" s="81"/>
      <c r="E9" s="82" t="s">
        <v>176</v>
      </c>
      <c r="F9" s="83" t="s">
        <v>177</v>
      </c>
      <c r="G9" s="417" t="s">
        <v>170</v>
      </c>
      <c r="H9" s="84"/>
      <c r="I9" s="417" t="s">
        <v>170</v>
      </c>
      <c r="J9" s="85"/>
      <c r="K9" s="86" t="s">
        <v>178</v>
      </c>
      <c r="L9" s="84"/>
      <c r="M9" s="417" t="s">
        <v>170</v>
      </c>
      <c r="N9" s="419" t="s">
        <v>170</v>
      </c>
      <c r="P9" s="76"/>
      <c r="Q9" s="77"/>
      <c r="S9" s="79"/>
      <c r="T9" s="79"/>
      <c r="U9" s="79"/>
    </row>
    <row r="10" spans="1:124" ht="17.25" customHeight="1" x14ac:dyDescent="0.2">
      <c r="A10" s="67" t="s">
        <v>179</v>
      </c>
      <c r="B10" s="68" t="s">
        <v>180</v>
      </c>
      <c r="C10" s="69"/>
      <c r="D10" s="81"/>
      <c r="E10" s="87"/>
      <c r="F10" s="83" t="s">
        <v>181</v>
      </c>
      <c r="G10" s="418"/>
      <c r="H10" s="86" t="s">
        <v>182</v>
      </c>
      <c r="I10" s="418"/>
      <c r="J10" s="85"/>
      <c r="K10" s="86" t="s">
        <v>183</v>
      </c>
      <c r="L10" s="86" t="s">
        <v>184</v>
      </c>
      <c r="M10" s="418"/>
      <c r="N10" s="420"/>
      <c r="P10" s="76"/>
      <c r="Q10" s="88"/>
      <c r="S10" s="79"/>
      <c r="T10" s="79"/>
    </row>
    <row r="11" spans="1:124" ht="17.25" customHeight="1" x14ac:dyDescent="0.2">
      <c r="A11" s="67" t="s">
        <v>185</v>
      </c>
      <c r="B11" s="68" t="s">
        <v>186</v>
      </c>
      <c r="C11" s="69"/>
      <c r="D11" s="81"/>
      <c r="E11" s="87"/>
      <c r="F11" s="83" t="s">
        <v>187</v>
      </c>
      <c r="G11" s="418"/>
      <c r="H11" s="86" t="s">
        <v>188</v>
      </c>
      <c r="I11" s="418"/>
      <c r="J11" s="85"/>
      <c r="K11" s="86" t="s">
        <v>189</v>
      </c>
      <c r="L11" s="86" t="s">
        <v>190</v>
      </c>
      <c r="M11" s="418"/>
      <c r="N11" s="420"/>
      <c r="P11" s="89"/>
      <c r="Q11" s="90"/>
    </row>
    <row r="12" spans="1:124" ht="31.5" customHeight="1" x14ac:dyDescent="0.2">
      <c r="A12" s="67" t="s">
        <v>191</v>
      </c>
      <c r="B12" s="68" t="s">
        <v>192</v>
      </c>
      <c r="C12" s="69"/>
      <c r="D12" s="81"/>
      <c r="E12" s="87"/>
      <c r="F12" s="83" t="s">
        <v>193</v>
      </c>
      <c r="G12" s="418"/>
      <c r="H12" s="82" t="s">
        <v>194</v>
      </c>
      <c r="I12" s="418"/>
      <c r="J12" s="85"/>
      <c r="K12" s="86" t="s">
        <v>195</v>
      </c>
      <c r="L12" s="84"/>
      <c r="M12" s="418"/>
      <c r="N12" s="420"/>
    </row>
    <row r="13" spans="1:124" ht="17.25" customHeight="1" x14ac:dyDescent="0.2">
      <c r="A13" s="67" t="s">
        <v>196</v>
      </c>
      <c r="B13" s="68" t="s">
        <v>197</v>
      </c>
      <c r="C13" s="69"/>
      <c r="D13" s="81"/>
      <c r="E13" s="87"/>
      <c r="F13" s="83" t="s">
        <v>198</v>
      </c>
      <c r="G13" s="418"/>
      <c r="H13" s="84"/>
      <c r="I13" s="418"/>
      <c r="J13" s="85"/>
      <c r="K13" s="86" t="s">
        <v>199</v>
      </c>
      <c r="L13" s="86" t="s">
        <v>200</v>
      </c>
      <c r="M13" s="418"/>
      <c r="N13" s="420"/>
    </row>
    <row r="14" spans="1:124" ht="17.25" customHeight="1" x14ac:dyDescent="0.2">
      <c r="A14" s="67" t="s">
        <v>201</v>
      </c>
      <c r="B14" s="91" t="s">
        <v>202</v>
      </c>
      <c r="C14" s="69"/>
      <c r="D14" s="81"/>
      <c r="E14" s="87"/>
      <c r="F14" s="83" t="s">
        <v>203</v>
      </c>
      <c r="G14" s="418"/>
      <c r="H14" s="84"/>
      <c r="I14" s="418"/>
      <c r="J14" s="85"/>
      <c r="K14" s="84"/>
      <c r="L14" s="86" t="s">
        <v>204</v>
      </c>
      <c r="M14" s="418"/>
      <c r="N14" s="420"/>
    </row>
    <row r="15" spans="1:124" ht="18" customHeight="1" x14ac:dyDescent="0.2">
      <c r="A15" s="67" t="s">
        <v>205</v>
      </c>
      <c r="B15" s="91" t="s">
        <v>206</v>
      </c>
      <c r="C15" s="69"/>
      <c r="D15" s="81"/>
      <c r="E15" s="83" t="s">
        <v>207</v>
      </c>
      <c r="F15" s="83" t="s">
        <v>208</v>
      </c>
      <c r="G15" s="418"/>
      <c r="H15" s="86" t="s">
        <v>209</v>
      </c>
      <c r="I15" s="418"/>
      <c r="J15" s="85"/>
      <c r="K15" s="84"/>
      <c r="L15" s="84"/>
      <c r="M15" s="418"/>
      <c r="N15" s="420"/>
    </row>
    <row r="16" spans="1:124" ht="18" customHeight="1" x14ac:dyDescent="0.2">
      <c r="A16" s="67" t="s">
        <v>210</v>
      </c>
      <c r="B16" s="91" t="s">
        <v>211</v>
      </c>
      <c r="C16" s="69"/>
      <c r="D16" s="81"/>
      <c r="E16" s="87"/>
      <c r="F16" s="83" t="s">
        <v>212</v>
      </c>
      <c r="G16" s="418"/>
      <c r="H16" s="86" t="s">
        <v>209</v>
      </c>
      <c r="I16" s="418"/>
      <c r="J16" s="85"/>
      <c r="K16" s="86" t="s">
        <v>213</v>
      </c>
      <c r="L16" s="84"/>
      <c r="M16" s="418"/>
      <c r="N16" s="420"/>
    </row>
    <row r="17" spans="1:124" ht="17.25" customHeight="1" x14ac:dyDescent="0.2">
      <c r="A17" s="67" t="s">
        <v>214</v>
      </c>
      <c r="B17" s="91" t="s">
        <v>215</v>
      </c>
      <c r="C17" s="69"/>
      <c r="D17" s="81"/>
      <c r="E17" s="82" t="s">
        <v>216</v>
      </c>
      <c r="F17" s="83" t="s">
        <v>217</v>
      </c>
      <c r="G17" s="418"/>
      <c r="H17" s="84"/>
      <c r="I17" s="418"/>
      <c r="J17" s="85"/>
      <c r="K17" s="86" t="s">
        <v>218</v>
      </c>
      <c r="L17" s="84"/>
      <c r="M17" s="418"/>
      <c r="N17" s="420"/>
    </row>
    <row r="18" spans="1:124" ht="17.25" customHeight="1" x14ac:dyDescent="0.2">
      <c r="A18" s="67" t="s">
        <v>219</v>
      </c>
      <c r="B18" s="91" t="s">
        <v>220</v>
      </c>
      <c r="C18" s="69"/>
      <c r="D18" s="81"/>
      <c r="E18" s="82" t="s">
        <v>177</v>
      </c>
      <c r="F18" s="83" t="s">
        <v>221</v>
      </c>
      <c r="G18" s="418"/>
      <c r="H18" s="84"/>
      <c r="I18" s="418"/>
      <c r="J18" s="85"/>
      <c r="K18" s="86" t="s">
        <v>222</v>
      </c>
      <c r="L18" s="84"/>
      <c r="M18" s="418"/>
      <c r="N18" s="420"/>
    </row>
    <row r="19" spans="1:124" ht="18" customHeight="1" x14ac:dyDescent="0.2">
      <c r="A19" s="67" t="s">
        <v>223</v>
      </c>
      <c r="B19" s="91" t="s">
        <v>224</v>
      </c>
      <c r="C19" s="69"/>
      <c r="D19" s="81"/>
      <c r="E19" s="87"/>
      <c r="F19" s="83" t="s">
        <v>225</v>
      </c>
      <c r="G19" s="418"/>
      <c r="H19" s="92" t="s">
        <v>226</v>
      </c>
      <c r="I19" s="418"/>
      <c r="J19" s="85"/>
      <c r="K19" s="86" t="s">
        <v>227</v>
      </c>
      <c r="L19" s="86" t="s">
        <v>228</v>
      </c>
      <c r="M19" s="418"/>
      <c r="N19" s="420"/>
    </row>
    <row r="20" spans="1:124" s="66" customFormat="1" ht="22.25" customHeight="1" x14ac:dyDescent="0.2">
      <c r="A20" s="405" t="s">
        <v>229</v>
      </c>
      <c r="B20" s="406"/>
      <c r="C20" s="406"/>
      <c r="D20" s="406"/>
      <c r="E20" s="406"/>
      <c r="F20" s="406"/>
      <c r="G20" s="406"/>
      <c r="H20" s="406"/>
      <c r="I20" s="406"/>
      <c r="J20" s="406"/>
      <c r="K20" s="406"/>
      <c r="L20" s="406"/>
      <c r="M20" s="406"/>
      <c r="N20" s="407"/>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row>
    <row r="21" spans="1:124" ht="32.25" customHeight="1" x14ac:dyDescent="0.2">
      <c r="A21" s="67" t="s">
        <v>230</v>
      </c>
      <c r="B21" s="91" t="s">
        <v>231</v>
      </c>
      <c r="C21" s="69"/>
      <c r="D21" s="87"/>
      <c r="E21" s="87"/>
      <c r="F21" s="86" t="s">
        <v>232</v>
      </c>
      <c r="G21" s="408" t="s">
        <v>170</v>
      </c>
      <c r="H21" s="82" t="s">
        <v>233</v>
      </c>
      <c r="I21" s="408" t="s">
        <v>170</v>
      </c>
      <c r="J21" s="85"/>
      <c r="K21" s="86" t="s">
        <v>234</v>
      </c>
      <c r="L21" s="86" t="s">
        <v>235</v>
      </c>
      <c r="M21" s="411" t="s">
        <v>170</v>
      </c>
      <c r="N21" s="414" t="s">
        <v>170</v>
      </c>
    </row>
    <row r="22" spans="1:124" ht="17.25" customHeight="1" x14ac:dyDescent="0.2">
      <c r="A22" s="67" t="s">
        <v>236</v>
      </c>
      <c r="B22" s="91" t="s">
        <v>237</v>
      </c>
      <c r="C22" s="69"/>
      <c r="D22" s="82" t="s">
        <v>238</v>
      </c>
      <c r="E22" s="82" t="s">
        <v>239</v>
      </c>
      <c r="F22" s="86" t="s">
        <v>240</v>
      </c>
      <c r="G22" s="409"/>
      <c r="H22" s="86" t="s">
        <v>241</v>
      </c>
      <c r="I22" s="409"/>
      <c r="J22" s="85"/>
      <c r="K22" s="86" t="s">
        <v>242</v>
      </c>
      <c r="L22" s="86" t="s">
        <v>235</v>
      </c>
      <c r="M22" s="412"/>
      <c r="N22" s="415"/>
    </row>
    <row r="23" spans="1:124" ht="17.25" customHeight="1" x14ac:dyDescent="0.2">
      <c r="A23" s="67" t="s">
        <v>243</v>
      </c>
      <c r="B23" s="91" t="s">
        <v>244</v>
      </c>
      <c r="C23" s="69"/>
      <c r="D23" s="81"/>
      <c r="E23" s="87"/>
      <c r="F23" s="86" t="s">
        <v>245</v>
      </c>
      <c r="G23" s="409"/>
      <c r="H23" s="84"/>
      <c r="I23" s="409"/>
      <c r="J23" s="85"/>
      <c r="K23" s="86" t="s">
        <v>246</v>
      </c>
      <c r="L23" s="86" t="s">
        <v>247</v>
      </c>
      <c r="M23" s="412"/>
      <c r="N23" s="415"/>
    </row>
    <row r="24" spans="1:124" ht="17.25" customHeight="1" x14ac:dyDescent="0.2">
      <c r="A24" s="67" t="s">
        <v>248</v>
      </c>
      <c r="B24" s="91" t="s">
        <v>249</v>
      </c>
      <c r="C24" s="69"/>
      <c r="D24" s="81"/>
      <c r="E24" s="87"/>
      <c r="F24" s="86" t="s">
        <v>250</v>
      </c>
      <c r="G24" s="409"/>
      <c r="H24" s="84"/>
      <c r="I24" s="409"/>
      <c r="J24" s="85"/>
      <c r="K24" s="84"/>
      <c r="L24" s="87"/>
      <c r="M24" s="412"/>
      <c r="N24" s="415"/>
    </row>
    <row r="25" spans="1:124" ht="18" customHeight="1" x14ac:dyDescent="0.2">
      <c r="A25" s="67" t="s">
        <v>251</v>
      </c>
      <c r="B25" s="93" t="s">
        <v>252</v>
      </c>
      <c r="C25" s="94"/>
      <c r="D25" s="81"/>
      <c r="E25" s="95"/>
      <c r="F25" s="82" t="s">
        <v>232</v>
      </c>
      <c r="G25" s="409"/>
      <c r="H25" s="86" t="s">
        <v>253</v>
      </c>
      <c r="I25" s="409"/>
      <c r="J25" s="95"/>
      <c r="K25" s="86" t="s">
        <v>254</v>
      </c>
      <c r="L25" s="86" t="s">
        <v>255</v>
      </c>
      <c r="M25" s="412"/>
      <c r="N25" s="415"/>
    </row>
    <row r="26" spans="1:124" ht="17.25" customHeight="1" x14ac:dyDescent="0.2">
      <c r="A26" s="67" t="s">
        <v>256</v>
      </c>
      <c r="B26" s="91" t="s">
        <v>257</v>
      </c>
      <c r="C26" s="69"/>
      <c r="D26" s="81"/>
      <c r="E26" s="87"/>
      <c r="F26" s="86" t="s">
        <v>245</v>
      </c>
      <c r="G26" s="409"/>
      <c r="H26" s="84"/>
      <c r="I26" s="409"/>
      <c r="J26" s="85"/>
      <c r="K26" s="86" t="s">
        <v>258</v>
      </c>
      <c r="L26" s="86" t="s">
        <v>259</v>
      </c>
      <c r="M26" s="412"/>
      <c r="N26" s="415"/>
    </row>
    <row r="27" spans="1:124" ht="24" customHeight="1" x14ac:dyDescent="0.2">
      <c r="A27" s="67" t="s">
        <v>260</v>
      </c>
      <c r="B27" s="91" t="s">
        <v>261</v>
      </c>
      <c r="C27" s="69"/>
      <c r="D27" s="81"/>
      <c r="E27" s="87"/>
      <c r="F27" s="86" t="s">
        <v>262</v>
      </c>
      <c r="G27" s="409"/>
      <c r="H27" s="86" t="s">
        <v>241</v>
      </c>
      <c r="I27" s="409"/>
      <c r="J27" s="85"/>
      <c r="K27" s="86" t="s">
        <v>263</v>
      </c>
      <c r="L27" s="86" t="s">
        <v>235</v>
      </c>
      <c r="M27" s="412"/>
      <c r="N27" s="415"/>
    </row>
    <row r="28" spans="1:124" ht="17.25" customHeight="1" x14ac:dyDescent="0.2">
      <c r="A28" s="67" t="s">
        <v>264</v>
      </c>
      <c r="B28" s="91" t="s">
        <v>265</v>
      </c>
      <c r="C28" s="69"/>
      <c r="D28" s="81"/>
      <c r="E28" s="87"/>
      <c r="F28" s="85"/>
      <c r="G28" s="409"/>
      <c r="H28" s="96" t="s">
        <v>266</v>
      </c>
      <c r="I28" s="409"/>
      <c r="J28" s="85"/>
      <c r="K28" s="84"/>
      <c r="L28" s="84"/>
      <c r="M28" s="412"/>
      <c r="N28" s="415"/>
    </row>
    <row r="29" spans="1:124" ht="17.25" customHeight="1" x14ac:dyDescent="0.2">
      <c r="A29" s="67" t="s">
        <v>267</v>
      </c>
      <c r="B29" s="91" t="s">
        <v>268</v>
      </c>
      <c r="C29" s="69"/>
      <c r="D29" s="81"/>
      <c r="E29" s="87"/>
      <c r="F29" s="85"/>
      <c r="G29" s="409"/>
      <c r="H29" s="84"/>
      <c r="I29" s="409"/>
      <c r="J29" s="85"/>
      <c r="K29" s="84"/>
      <c r="L29" s="84"/>
      <c r="M29" s="412"/>
      <c r="N29" s="415"/>
    </row>
    <row r="30" spans="1:124" ht="18" customHeight="1" x14ac:dyDescent="0.2">
      <c r="A30" s="67" t="s">
        <v>269</v>
      </c>
      <c r="B30" s="91" t="s">
        <v>270</v>
      </c>
      <c r="C30" s="69"/>
      <c r="D30" s="81"/>
      <c r="E30" s="87"/>
      <c r="F30" s="85"/>
      <c r="G30" s="410"/>
      <c r="H30" s="86" t="s">
        <v>271</v>
      </c>
      <c r="I30" s="410"/>
      <c r="J30" s="85"/>
      <c r="K30" s="84"/>
      <c r="L30" s="84"/>
      <c r="M30" s="413"/>
      <c r="N30" s="416"/>
    </row>
    <row r="31" spans="1:124" s="66" customFormat="1" ht="22.25" customHeight="1" x14ac:dyDescent="0.2">
      <c r="A31" s="405" t="s">
        <v>272</v>
      </c>
      <c r="B31" s="406"/>
      <c r="C31" s="406"/>
      <c r="D31" s="406"/>
      <c r="E31" s="406"/>
      <c r="F31" s="406"/>
      <c r="G31" s="406"/>
      <c r="H31" s="406"/>
      <c r="I31" s="406"/>
      <c r="J31" s="406"/>
      <c r="K31" s="406"/>
      <c r="L31" s="406"/>
      <c r="M31" s="406"/>
      <c r="N31" s="407"/>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row>
    <row r="32" spans="1:124" ht="18" customHeight="1" x14ac:dyDescent="0.2">
      <c r="A32" s="67" t="s">
        <v>273</v>
      </c>
      <c r="B32" s="91" t="s">
        <v>274</v>
      </c>
      <c r="C32" s="69"/>
      <c r="D32" s="83" t="s">
        <v>275</v>
      </c>
      <c r="E32" s="83" t="s">
        <v>276</v>
      </c>
      <c r="F32" s="83" t="s">
        <v>277</v>
      </c>
      <c r="G32" s="408" t="s">
        <v>170</v>
      </c>
      <c r="H32" s="95"/>
      <c r="I32" s="408" t="s">
        <v>170</v>
      </c>
      <c r="J32" s="97" t="s">
        <v>278</v>
      </c>
      <c r="K32" s="83" t="s">
        <v>279</v>
      </c>
      <c r="L32" s="95"/>
      <c r="M32" s="417" t="s">
        <v>170</v>
      </c>
      <c r="N32" s="419" t="s">
        <v>170</v>
      </c>
    </row>
    <row r="33" spans="1:124" x14ac:dyDescent="0.2">
      <c r="A33" s="67" t="s">
        <v>280</v>
      </c>
      <c r="B33" s="91" t="s">
        <v>281</v>
      </c>
      <c r="C33" s="69"/>
      <c r="D33" s="82" t="s">
        <v>282</v>
      </c>
      <c r="E33" s="87"/>
      <c r="F33" s="85"/>
      <c r="G33" s="409"/>
      <c r="H33" s="86" t="s">
        <v>241</v>
      </c>
      <c r="I33" s="409"/>
      <c r="J33" s="85"/>
      <c r="K33" s="86" t="s">
        <v>254</v>
      </c>
      <c r="L33" s="86" t="s">
        <v>283</v>
      </c>
      <c r="M33" s="418"/>
      <c r="N33" s="420"/>
    </row>
    <row r="34" spans="1:124" x14ac:dyDescent="0.2">
      <c r="A34" s="67" t="s">
        <v>284</v>
      </c>
      <c r="B34" s="91" t="s">
        <v>285</v>
      </c>
      <c r="C34" s="69"/>
      <c r="D34" s="82" t="s">
        <v>286</v>
      </c>
      <c r="E34" s="87"/>
      <c r="F34" s="85"/>
      <c r="G34" s="409"/>
      <c r="H34" s="86" t="s">
        <v>241</v>
      </c>
      <c r="I34" s="409"/>
      <c r="J34" s="85"/>
      <c r="K34" s="86" t="s">
        <v>254</v>
      </c>
      <c r="L34" s="86" t="s">
        <v>287</v>
      </c>
      <c r="M34" s="418"/>
      <c r="N34" s="420"/>
    </row>
    <row r="35" spans="1:124" x14ac:dyDescent="0.2">
      <c r="A35" s="67" t="s">
        <v>288</v>
      </c>
      <c r="B35" s="91" t="s">
        <v>289</v>
      </c>
      <c r="C35" s="69"/>
      <c r="D35" s="81"/>
      <c r="E35" s="87"/>
      <c r="F35" s="85"/>
      <c r="G35" s="410"/>
      <c r="H35" s="84"/>
      <c r="I35" s="410"/>
      <c r="J35" s="85"/>
      <c r="K35" s="98"/>
      <c r="L35" s="86" t="s">
        <v>290</v>
      </c>
      <c r="M35" s="418"/>
      <c r="N35" s="420"/>
    </row>
    <row r="36" spans="1:124" s="66" customFormat="1" ht="22.25" customHeight="1" x14ac:dyDescent="0.2">
      <c r="A36" s="405" t="s">
        <v>291</v>
      </c>
      <c r="B36" s="406"/>
      <c r="C36" s="406"/>
      <c r="D36" s="406"/>
      <c r="E36" s="406"/>
      <c r="F36" s="406"/>
      <c r="G36" s="406"/>
      <c r="H36" s="406"/>
      <c r="I36" s="406"/>
      <c r="J36" s="406"/>
      <c r="K36" s="406"/>
      <c r="L36" s="406"/>
      <c r="M36" s="406"/>
      <c r="N36" s="407"/>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row>
    <row r="37" spans="1:124" ht="17.25" customHeight="1" x14ac:dyDescent="0.2">
      <c r="A37" s="67" t="s">
        <v>292</v>
      </c>
      <c r="B37" s="91" t="s">
        <v>293</v>
      </c>
      <c r="C37" s="69"/>
      <c r="D37" s="81"/>
      <c r="E37" s="87"/>
      <c r="F37" s="86" t="s">
        <v>294</v>
      </c>
      <c r="G37" s="400" t="s">
        <v>170</v>
      </c>
      <c r="H37" s="86" t="s">
        <v>295</v>
      </c>
      <c r="I37" s="400" t="s">
        <v>170</v>
      </c>
      <c r="J37" s="85"/>
      <c r="K37" s="86" t="s">
        <v>296</v>
      </c>
      <c r="L37" s="86" t="s">
        <v>297</v>
      </c>
      <c r="M37" s="403" t="s">
        <v>170</v>
      </c>
      <c r="N37" s="404" t="s">
        <v>170</v>
      </c>
    </row>
    <row r="38" spans="1:124" ht="17.25" customHeight="1" x14ac:dyDescent="0.2">
      <c r="A38" s="67" t="s">
        <v>298</v>
      </c>
      <c r="B38" s="91" t="s">
        <v>299</v>
      </c>
      <c r="C38" s="69"/>
      <c r="D38" s="81"/>
      <c r="E38" s="83" t="s">
        <v>276</v>
      </c>
      <c r="F38" s="85"/>
      <c r="G38" s="401"/>
      <c r="H38" s="83" t="s">
        <v>300</v>
      </c>
      <c r="I38" s="401"/>
      <c r="J38" s="85"/>
      <c r="K38" s="86" t="s">
        <v>301</v>
      </c>
      <c r="L38" s="86" t="s">
        <v>302</v>
      </c>
      <c r="M38" s="403"/>
      <c r="N38" s="404"/>
    </row>
    <row r="39" spans="1:124" ht="17.25" customHeight="1" x14ac:dyDescent="0.2">
      <c r="A39" s="67" t="s">
        <v>303</v>
      </c>
      <c r="B39" s="91" t="s">
        <v>304</v>
      </c>
      <c r="C39" s="69"/>
      <c r="D39" s="82" t="s">
        <v>240</v>
      </c>
      <c r="E39" s="87"/>
      <c r="F39" s="85"/>
      <c r="G39" s="401"/>
      <c r="H39" s="92" t="s">
        <v>305</v>
      </c>
      <c r="I39" s="401"/>
      <c r="J39" s="85"/>
      <c r="K39" s="86" t="s">
        <v>306</v>
      </c>
      <c r="L39" s="86" t="s">
        <v>307</v>
      </c>
      <c r="M39" s="403"/>
      <c r="N39" s="404"/>
    </row>
    <row r="40" spans="1:124" ht="17.25" customHeight="1" x14ac:dyDescent="0.2">
      <c r="A40" s="67" t="s">
        <v>308</v>
      </c>
      <c r="B40" s="91" t="s">
        <v>309</v>
      </c>
      <c r="C40" s="69"/>
      <c r="D40" s="81"/>
      <c r="F40" s="85"/>
      <c r="G40" s="401"/>
      <c r="H40" s="86" t="s">
        <v>310</v>
      </c>
      <c r="I40" s="401"/>
      <c r="J40" s="85"/>
      <c r="K40" s="86" t="s">
        <v>311</v>
      </c>
      <c r="L40" s="86" t="s">
        <v>312</v>
      </c>
      <c r="M40" s="403"/>
      <c r="N40" s="404"/>
    </row>
    <row r="41" spans="1:124" ht="32.25" customHeight="1" x14ac:dyDescent="0.2">
      <c r="A41" s="67" t="s">
        <v>313</v>
      </c>
      <c r="B41" s="91" t="s">
        <v>314</v>
      </c>
      <c r="C41" s="69"/>
      <c r="D41" s="81"/>
      <c r="E41" s="83" t="s">
        <v>315</v>
      </c>
      <c r="F41" s="86" t="s">
        <v>316</v>
      </c>
      <c r="G41" s="401"/>
      <c r="H41" s="82" t="s">
        <v>317</v>
      </c>
      <c r="I41" s="401"/>
      <c r="J41" s="85"/>
      <c r="K41" s="86" t="s">
        <v>318</v>
      </c>
      <c r="L41" s="86" t="s">
        <v>319</v>
      </c>
      <c r="M41" s="403"/>
      <c r="N41" s="404"/>
    </row>
    <row r="42" spans="1:124" ht="17.25" customHeight="1" x14ac:dyDescent="0.2">
      <c r="A42" s="67" t="s">
        <v>320</v>
      </c>
      <c r="B42" s="91" t="s">
        <v>321</v>
      </c>
      <c r="C42" s="69"/>
      <c r="D42" s="81"/>
      <c r="E42" s="87"/>
      <c r="F42" s="85"/>
      <c r="G42" s="401"/>
      <c r="H42" s="86" t="s">
        <v>188</v>
      </c>
      <c r="I42" s="401"/>
      <c r="J42" s="85"/>
      <c r="K42" s="100"/>
      <c r="L42" s="86" t="s">
        <v>322</v>
      </c>
      <c r="M42" s="403"/>
      <c r="N42" s="404"/>
    </row>
    <row r="43" spans="1:124" ht="17.25" customHeight="1" x14ac:dyDescent="0.2">
      <c r="A43" s="67" t="s">
        <v>323</v>
      </c>
      <c r="B43" s="91" t="s">
        <v>324</v>
      </c>
      <c r="C43" s="69"/>
      <c r="D43" s="81"/>
      <c r="E43" s="87"/>
      <c r="F43" s="85"/>
      <c r="G43" s="401"/>
      <c r="H43" s="96" t="s">
        <v>266</v>
      </c>
      <c r="I43" s="401"/>
      <c r="J43" s="85"/>
      <c r="K43" s="100"/>
      <c r="L43" s="86" t="s">
        <v>325</v>
      </c>
      <c r="M43" s="403"/>
      <c r="N43" s="404"/>
    </row>
    <row r="44" spans="1:124" ht="17.25" customHeight="1" x14ac:dyDescent="0.2">
      <c r="A44" s="67" t="s">
        <v>326</v>
      </c>
      <c r="B44" s="91" t="s">
        <v>327</v>
      </c>
      <c r="C44" s="69"/>
      <c r="D44" s="81"/>
      <c r="E44" s="87"/>
      <c r="F44" s="85"/>
      <c r="G44" s="401"/>
      <c r="H44" s="86" t="s">
        <v>328</v>
      </c>
      <c r="I44" s="401"/>
      <c r="J44" s="85"/>
      <c r="K44" s="100"/>
      <c r="L44" s="86" t="s">
        <v>329</v>
      </c>
      <c r="M44" s="403"/>
      <c r="N44" s="404"/>
    </row>
    <row r="45" spans="1:124" ht="17.25" customHeight="1" x14ac:dyDescent="0.2">
      <c r="A45" s="67" t="s">
        <v>330</v>
      </c>
      <c r="B45" s="91" t="s">
        <v>331</v>
      </c>
      <c r="C45" s="69"/>
      <c r="D45" s="81"/>
      <c r="E45" s="87"/>
      <c r="F45" s="85"/>
      <c r="G45" s="401"/>
      <c r="H45" s="96" t="s">
        <v>266</v>
      </c>
      <c r="I45" s="401"/>
      <c r="J45" s="85"/>
      <c r="K45" s="100"/>
      <c r="L45" s="86" t="s">
        <v>332</v>
      </c>
      <c r="M45" s="403"/>
      <c r="N45" s="404"/>
    </row>
    <row r="46" spans="1:124" ht="17.25" customHeight="1" x14ac:dyDescent="0.2">
      <c r="A46" s="67" t="s">
        <v>333</v>
      </c>
      <c r="B46" s="91" t="s">
        <v>334</v>
      </c>
      <c r="C46" s="69"/>
      <c r="D46" s="81"/>
      <c r="E46" s="87"/>
      <c r="F46" s="85"/>
      <c r="G46" s="401"/>
      <c r="H46" s="101"/>
      <c r="I46" s="401"/>
      <c r="J46" s="85"/>
      <c r="K46" s="100"/>
      <c r="L46" s="86" t="s">
        <v>335</v>
      </c>
      <c r="M46" s="403"/>
      <c r="N46" s="404"/>
    </row>
    <row r="47" spans="1:124" ht="17.25" customHeight="1" x14ac:dyDescent="0.2">
      <c r="A47" s="67" t="s">
        <v>336</v>
      </c>
      <c r="B47" s="91" t="s">
        <v>337</v>
      </c>
      <c r="C47" s="69"/>
      <c r="D47" s="81"/>
      <c r="E47" s="83" t="s">
        <v>338</v>
      </c>
      <c r="F47" s="102" t="s">
        <v>339</v>
      </c>
      <c r="G47" s="402"/>
      <c r="H47" s="86" t="s">
        <v>241</v>
      </c>
      <c r="I47" s="402"/>
      <c r="J47" s="85"/>
      <c r="K47" s="86" t="s">
        <v>340</v>
      </c>
      <c r="L47" s="84"/>
      <c r="M47" s="403"/>
      <c r="N47" s="404"/>
    </row>
    <row r="48" spans="1:124" s="109" customFormat="1" ht="18" customHeight="1" x14ac:dyDescent="0.2">
      <c r="A48" s="103" t="s">
        <v>341</v>
      </c>
      <c r="B48" s="391" t="s">
        <v>342</v>
      </c>
      <c r="C48" s="392"/>
      <c r="D48" s="104"/>
      <c r="E48" s="105"/>
      <c r="F48" s="106"/>
      <c r="G48" s="105"/>
      <c r="H48" s="107"/>
      <c r="I48" s="106"/>
      <c r="J48" s="106"/>
      <c r="K48" s="105"/>
      <c r="L48" s="107"/>
      <c r="M48" s="105"/>
      <c r="N48" s="10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row>
    <row r="49" spans="1:124" x14ac:dyDescent="0.2">
      <c r="A49" s="67"/>
      <c r="B49" s="110" t="s">
        <v>343</v>
      </c>
      <c r="C49" s="111" t="s">
        <v>344</v>
      </c>
      <c r="D49" s="81"/>
      <c r="E49" s="87"/>
      <c r="F49" s="112"/>
      <c r="G49" s="393" t="s">
        <v>170</v>
      </c>
      <c r="H49" s="84"/>
      <c r="I49" s="393" t="s">
        <v>170</v>
      </c>
      <c r="J49" s="86" t="s">
        <v>345</v>
      </c>
      <c r="K49" s="100"/>
      <c r="L49" s="84"/>
      <c r="M49" s="396" t="s">
        <v>170</v>
      </c>
      <c r="N49" s="398" t="s">
        <v>170</v>
      </c>
    </row>
    <row r="50" spans="1:124" x14ac:dyDescent="0.2">
      <c r="A50" s="67"/>
      <c r="B50" s="110" t="s">
        <v>346</v>
      </c>
      <c r="C50" s="111" t="s">
        <v>347</v>
      </c>
      <c r="D50" s="81"/>
      <c r="E50" s="87"/>
      <c r="F50" s="86" t="s">
        <v>348</v>
      </c>
      <c r="G50" s="394"/>
      <c r="H50" s="84"/>
      <c r="I50" s="394"/>
      <c r="J50" s="86" t="s">
        <v>349</v>
      </c>
      <c r="K50" s="86" t="s">
        <v>350</v>
      </c>
      <c r="L50" s="84"/>
      <c r="M50" s="396"/>
      <c r="N50" s="398"/>
    </row>
    <row r="51" spans="1:124" x14ac:dyDescent="0.2">
      <c r="A51" s="67"/>
      <c r="B51" s="110" t="s">
        <v>351</v>
      </c>
      <c r="C51" s="111" t="s">
        <v>352</v>
      </c>
      <c r="D51" s="81"/>
      <c r="E51" s="87"/>
      <c r="F51" s="86" t="s">
        <v>348</v>
      </c>
      <c r="G51" s="394"/>
      <c r="H51" s="84"/>
      <c r="I51" s="394"/>
      <c r="J51" s="86" t="s">
        <v>353</v>
      </c>
      <c r="K51" s="86" t="s">
        <v>350</v>
      </c>
      <c r="L51" s="84"/>
      <c r="M51" s="396"/>
      <c r="N51" s="398"/>
    </row>
    <row r="52" spans="1:124" ht="16" thickBot="1" x14ac:dyDescent="0.25">
      <c r="A52" s="113"/>
      <c r="B52" s="114" t="s">
        <v>354</v>
      </c>
      <c r="C52" s="115" t="s">
        <v>355</v>
      </c>
      <c r="D52" s="116"/>
      <c r="E52" s="117"/>
      <c r="F52" s="118" t="s">
        <v>348</v>
      </c>
      <c r="G52" s="395"/>
      <c r="H52" s="119"/>
      <c r="I52" s="395"/>
      <c r="J52" s="118" t="s">
        <v>356</v>
      </c>
      <c r="K52" s="120"/>
      <c r="L52" s="119"/>
      <c r="M52" s="397"/>
      <c r="N52" s="399"/>
    </row>
    <row r="53" spans="1:124" s="127" customFormat="1" x14ac:dyDescent="0.2">
      <c r="A53" s="121"/>
      <c r="B53" s="122"/>
      <c r="C53" s="123"/>
      <c r="D53" s="123"/>
      <c r="E53" s="123"/>
      <c r="F53" s="123"/>
      <c r="G53" s="123"/>
      <c r="H53" s="124"/>
      <c r="I53" s="125"/>
      <c r="J53" s="123"/>
      <c r="K53" s="123"/>
      <c r="L53" s="123"/>
      <c r="M53" s="123"/>
      <c r="N53" s="126"/>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row>
    <row r="54" spans="1:124" s="127" customFormat="1" x14ac:dyDescent="0.2">
      <c r="A54" s="121"/>
      <c r="B54" s="122"/>
      <c r="C54" s="123"/>
      <c r="D54" s="123"/>
      <c r="E54" s="123"/>
      <c r="F54" s="123"/>
      <c r="G54" s="123"/>
      <c r="H54" s="123"/>
      <c r="I54" s="123"/>
      <c r="J54" s="123"/>
      <c r="K54" s="123"/>
      <c r="L54" s="123"/>
      <c r="M54" s="123"/>
      <c r="N54" s="126"/>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row>
    <row r="55" spans="1:124" s="127" customFormat="1" x14ac:dyDescent="0.2">
      <c r="A55" s="121"/>
      <c r="B55" s="122"/>
      <c r="C55" s="39"/>
      <c r="D55" s="39"/>
      <c r="E55" s="39"/>
      <c r="F55" s="39"/>
      <c r="G55" s="123"/>
      <c r="H55" s="123"/>
      <c r="I55" s="123"/>
      <c r="J55" s="123"/>
      <c r="K55" s="123"/>
      <c r="L55" s="123"/>
      <c r="M55" s="123"/>
      <c r="N55" s="126"/>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row>
    <row r="56" spans="1:124" s="127" customFormat="1" x14ac:dyDescent="0.2">
      <c r="A56" s="121"/>
      <c r="B56" s="122"/>
      <c r="C56" s="39"/>
      <c r="D56" s="39"/>
      <c r="E56" s="39"/>
      <c r="F56" s="39"/>
      <c r="G56" s="123"/>
      <c r="H56" s="123"/>
      <c r="I56" s="123"/>
      <c r="J56" s="123"/>
      <c r="K56" s="123"/>
      <c r="L56" s="123"/>
      <c r="M56" s="123"/>
      <c r="N56" s="126"/>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row>
    <row r="57" spans="1:124" s="127" customFormat="1" x14ac:dyDescent="0.2">
      <c r="A57" s="121"/>
      <c r="B57" s="122"/>
      <c r="C57" s="123"/>
      <c r="D57" s="123"/>
      <c r="E57" s="123"/>
      <c r="F57" s="123"/>
      <c r="G57" s="123"/>
      <c r="H57" s="123"/>
      <c r="I57" s="123"/>
      <c r="J57" s="123"/>
      <c r="K57" s="123"/>
      <c r="L57" s="123"/>
      <c r="M57" s="123"/>
      <c r="N57" s="126"/>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row>
    <row r="58" spans="1:124" s="127" customFormat="1" x14ac:dyDescent="0.2">
      <c r="A58" s="121"/>
      <c r="B58" s="122"/>
      <c r="C58" s="123"/>
      <c r="D58" s="123"/>
      <c r="E58" s="123"/>
      <c r="F58" s="123"/>
      <c r="G58" s="123"/>
      <c r="H58" s="123"/>
      <c r="I58" s="123"/>
      <c r="J58" s="123"/>
      <c r="K58" s="123"/>
      <c r="L58" s="123"/>
      <c r="M58" s="123"/>
      <c r="N58" s="126"/>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row>
    <row r="59" spans="1:124" s="127" customFormat="1" x14ac:dyDescent="0.2">
      <c r="A59" s="121"/>
      <c r="B59" s="122"/>
      <c r="C59" s="123"/>
      <c r="D59" s="123"/>
      <c r="E59" s="123"/>
      <c r="F59" s="123"/>
      <c r="G59" s="123"/>
      <c r="H59" s="123"/>
      <c r="I59" s="123"/>
      <c r="J59" s="123"/>
      <c r="K59" s="123"/>
      <c r="L59" s="123"/>
      <c r="M59" s="123"/>
      <c r="N59" s="126"/>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row>
    <row r="60" spans="1:124" s="127" customFormat="1" x14ac:dyDescent="0.2">
      <c r="A60" s="121"/>
      <c r="B60" s="122"/>
      <c r="C60" s="123"/>
      <c r="D60" s="123"/>
      <c r="E60" s="123"/>
      <c r="F60" s="123"/>
      <c r="G60" s="123"/>
      <c r="H60" s="123"/>
      <c r="I60" s="123"/>
      <c r="J60" s="123"/>
      <c r="K60" s="123"/>
      <c r="L60" s="123"/>
      <c r="M60" s="123"/>
      <c r="N60" s="126"/>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row>
    <row r="61" spans="1:124" s="127" customFormat="1" x14ac:dyDescent="0.2">
      <c r="A61" s="121"/>
      <c r="B61" s="122"/>
      <c r="C61" s="123"/>
      <c r="D61" s="123"/>
      <c r="E61" s="123"/>
      <c r="F61" s="123"/>
      <c r="G61" s="123"/>
      <c r="H61" s="123"/>
      <c r="I61" s="123"/>
      <c r="J61" s="123"/>
      <c r="K61" s="123"/>
      <c r="L61" s="123"/>
      <c r="M61" s="123"/>
      <c r="N61" s="126"/>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row>
    <row r="62" spans="1:124" s="127" customFormat="1" x14ac:dyDescent="0.2">
      <c r="A62" s="121"/>
      <c r="B62" s="122"/>
      <c r="C62" s="123"/>
      <c r="D62" s="123"/>
      <c r="E62" s="123"/>
      <c r="F62" s="123"/>
      <c r="G62" s="123"/>
      <c r="H62" s="123"/>
      <c r="I62" s="123"/>
      <c r="J62" s="123"/>
      <c r="K62" s="123"/>
      <c r="L62" s="123"/>
      <c r="M62" s="123"/>
      <c r="N62" s="126"/>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row>
    <row r="63" spans="1:124" s="127" customFormat="1" x14ac:dyDescent="0.2">
      <c r="A63" s="121"/>
      <c r="B63" s="122"/>
      <c r="C63" s="123"/>
      <c r="D63" s="123"/>
      <c r="E63" s="123"/>
      <c r="F63" s="123"/>
      <c r="G63" s="123"/>
      <c r="H63" s="123"/>
      <c r="I63" s="123"/>
      <c r="J63" s="123"/>
      <c r="K63" s="123"/>
      <c r="L63" s="123"/>
      <c r="M63" s="123"/>
      <c r="N63" s="126"/>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row>
    <row r="64" spans="1:124" s="127" customFormat="1" x14ac:dyDescent="0.2">
      <c r="A64" s="121"/>
      <c r="B64" s="122"/>
      <c r="C64" s="123"/>
      <c r="D64" s="123"/>
      <c r="E64" s="123"/>
      <c r="F64" s="123"/>
      <c r="G64" s="123"/>
      <c r="H64" s="123"/>
      <c r="I64" s="123"/>
      <c r="J64" s="123"/>
      <c r="K64" s="123"/>
      <c r="L64" s="123"/>
      <c r="M64" s="123"/>
      <c r="N64" s="126"/>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row>
    <row r="65" spans="1:124" s="127" customFormat="1" x14ac:dyDescent="0.2">
      <c r="A65" s="121"/>
      <c r="B65" s="122"/>
      <c r="C65" s="123"/>
      <c r="D65" s="123"/>
      <c r="E65" s="123"/>
      <c r="F65" s="123"/>
      <c r="G65" s="123"/>
      <c r="H65" s="123"/>
      <c r="I65" s="123"/>
      <c r="J65" s="123"/>
      <c r="K65" s="123"/>
      <c r="L65" s="123"/>
      <c r="M65" s="123"/>
      <c r="N65" s="126"/>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row>
    <row r="66" spans="1:124" s="127" customFormat="1" x14ac:dyDescent="0.2">
      <c r="A66" s="121"/>
      <c r="B66" s="122"/>
      <c r="C66" s="123"/>
      <c r="D66" s="123"/>
      <c r="E66" s="123"/>
      <c r="F66" s="123"/>
      <c r="G66" s="123"/>
      <c r="H66" s="123"/>
      <c r="I66" s="123"/>
      <c r="J66" s="123"/>
      <c r="K66" s="123"/>
      <c r="L66" s="123"/>
      <c r="M66" s="123"/>
      <c r="N66" s="126"/>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row>
    <row r="67" spans="1:124" s="127" customFormat="1" x14ac:dyDescent="0.2">
      <c r="A67" s="121"/>
      <c r="B67" s="122"/>
      <c r="C67" s="123"/>
      <c r="D67" s="123"/>
      <c r="E67" s="123"/>
      <c r="F67" s="123"/>
      <c r="G67" s="123"/>
      <c r="H67" s="123"/>
      <c r="I67" s="123"/>
      <c r="J67" s="123"/>
      <c r="K67" s="123"/>
      <c r="L67" s="123"/>
      <c r="M67" s="123"/>
      <c r="N67" s="126"/>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row>
    <row r="68" spans="1:124" s="127" customFormat="1" x14ac:dyDescent="0.2">
      <c r="A68" s="121"/>
      <c r="B68" s="122"/>
      <c r="C68" s="123"/>
      <c r="D68" s="123"/>
      <c r="E68" s="123"/>
      <c r="F68" s="123"/>
      <c r="G68" s="123"/>
      <c r="H68" s="123"/>
      <c r="I68" s="123"/>
      <c r="J68" s="123"/>
      <c r="K68" s="123"/>
      <c r="L68" s="123"/>
      <c r="M68" s="123"/>
      <c r="N68" s="126"/>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row>
    <row r="69" spans="1:124" s="127" customFormat="1" x14ac:dyDescent="0.2">
      <c r="A69" s="121"/>
      <c r="B69" s="122"/>
      <c r="C69" s="123"/>
      <c r="D69" s="123"/>
      <c r="E69" s="123"/>
      <c r="F69" s="123"/>
      <c r="G69" s="123"/>
      <c r="H69" s="123"/>
      <c r="I69" s="123"/>
      <c r="J69" s="123"/>
      <c r="K69" s="123"/>
      <c r="L69" s="123"/>
      <c r="M69" s="123"/>
      <c r="N69" s="126"/>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row>
    <row r="70" spans="1:124" s="127" customFormat="1" x14ac:dyDescent="0.2">
      <c r="A70" s="121"/>
      <c r="B70" s="122"/>
      <c r="C70" s="123"/>
      <c r="D70" s="123"/>
      <c r="E70" s="123"/>
      <c r="F70" s="123"/>
      <c r="G70" s="123"/>
      <c r="H70" s="123"/>
      <c r="I70" s="123"/>
      <c r="J70" s="123"/>
      <c r="K70" s="123"/>
      <c r="L70" s="123"/>
      <c r="M70" s="123"/>
      <c r="N70" s="126"/>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row>
    <row r="71" spans="1:124" s="127" customFormat="1" x14ac:dyDescent="0.2">
      <c r="A71" s="121"/>
      <c r="B71" s="122"/>
      <c r="C71" s="123"/>
      <c r="D71" s="123"/>
      <c r="E71" s="123"/>
      <c r="F71" s="123"/>
      <c r="G71" s="123"/>
      <c r="H71" s="123"/>
      <c r="I71" s="123"/>
      <c r="J71" s="123"/>
      <c r="K71" s="123"/>
      <c r="L71" s="123"/>
      <c r="M71" s="123"/>
      <c r="N71" s="126"/>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row>
    <row r="72" spans="1:124" s="127" customFormat="1" x14ac:dyDescent="0.2">
      <c r="A72" s="121"/>
      <c r="B72" s="122"/>
      <c r="C72" s="123"/>
      <c r="D72" s="123"/>
      <c r="E72" s="123"/>
      <c r="F72" s="123"/>
      <c r="G72" s="123"/>
      <c r="H72" s="123"/>
      <c r="I72" s="123"/>
      <c r="J72" s="123"/>
      <c r="K72" s="123"/>
      <c r="L72" s="123"/>
      <c r="M72" s="123"/>
      <c r="N72" s="126"/>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row>
    <row r="73" spans="1:124" s="127" customFormat="1" x14ac:dyDescent="0.2">
      <c r="A73" s="121"/>
      <c r="B73" s="122"/>
      <c r="C73" s="123"/>
      <c r="D73" s="123"/>
      <c r="E73" s="123"/>
      <c r="F73" s="123"/>
      <c r="G73" s="123"/>
      <c r="H73" s="123"/>
      <c r="I73" s="123"/>
      <c r="J73" s="123"/>
      <c r="K73" s="123"/>
      <c r="L73" s="123"/>
      <c r="M73" s="123"/>
      <c r="N73" s="126"/>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row>
    <row r="74" spans="1:124" s="127" customFormat="1" x14ac:dyDescent="0.2">
      <c r="A74" s="121"/>
      <c r="B74" s="122"/>
      <c r="C74" s="123"/>
      <c r="D74" s="123"/>
      <c r="E74" s="123"/>
      <c r="F74" s="123"/>
      <c r="G74" s="123"/>
      <c r="H74" s="123"/>
      <c r="I74" s="123"/>
      <c r="J74" s="123"/>
      <c r="K74" s="123"/>
      <c r="L74" s="123"/>
      <c r="M74" s="123"/>
      <c r="N74" s="126"/>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row>
    <row r="75" spans="1:124" s="127" customFormat="1" x14ac:dyDescent="0.2">
      <c r="A75" s="121"/>
      <c r="B75" s="122"/>
      <c r="C75" s="123"/>
      <c r="D75" s="123"/>
      <c r="E75" s="123"/>
      <c r="F75" s="123"/>
      <c r="G75" s="123"/>
      <c r="H75" s="123"/>
      <c r="I75" s="123"/>
      <c r="J75" s="123"/>
      <c r="K75" s="123"/>
      <c r="L75" s="123"/>
      <c r="M75" s="123"/>
      <c r="N75" s="126"/>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row>
    <row r="76" spans="1:124" s="127" customFormat="1" x14ac:dyDescent="0.2">
      <c r="A76" s="121"/>
      <c r="B76" s="122"/>
      <c r="C76" s="123"/>
      <c r="D76" s="123"/>
      <c r="E76" s="123"/>
      <c r="F76" s="123"/>
      <c r="G76" s="123"/>
      <c r="H76" s="123"/>
      <c r="I76" s="123"/>
      <c r="J76" s="123"/>
      <c r="K76" s="123"/>
      <c r="L76" s="123"/>
      <c r="M76" s="123"/>
      <c r="N76" s="126"/>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row>
    <row r="77" spans="1:124" s="127" customFormat="1" x14ac:dyDescent="0.2">
      <c r="A77" s="121"/>
      <c r="B77" s="122"/>
      <c r="C77" s="123"/>
      <c r="D77" s="123"/>
      <c r="E77" s="123"/>
      <c r="F77" s="123"/>
      <c r="G77" s="123"/>
      <c r="H77" s="123"/>
      <c r="I77" s="123"/>
      <c r="J77" s="123"/>
      <c r="K77" s="123"/>
      <c r="L77" s="123"/>
      <c r="M77" s="123"/>
      <c r="N77" s="126"/>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row>
    <row r="78" spans="1:124" s="127" customFormat="1" x14ac:dyDescent="0.2">
      <c r="A78" s="121"/>
      <c r="B78" s="122"/>
      <c r="C78" s="123"/>
      <c r="D78" s="123"/>
      <c r="E78" s="123"/>
      <c r="F78" s="123"/>
      <c r="G78" s="123"/>
      <c r="H78" s="123"/>
      <c r="I78" s="123"/>
      <c r="J78" s="123"/>
      <c r="K78" s="123"/>
      <c r="L78" s="123"/>
      <c r="M78" s="123"/>
      <c r="N78" s="126"/>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row>
    <row r="79" spans="1:124" s="127" customFormat="1" x14ac:dyDescent="0.2">
      <c r="A79" s="121"/>
      <c r="B79" s="122"/>
      <c r="C79" s="123"/>
      <c r="D79" s="123"/>
      <c r="E79" s="123"/>
      <c r="F79" s="123"/>
      <c r="G79" s="123"/>
      <c r="H79" s="123"/>
      <c r="I79" s="123"/>
      <c r="J79" s="123"/>
      <c r="K79" s="123"/>
      <c r="L79" s="123"/>
      <c r="M79" s="123"/>
      <c r="N79" s="126"/>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row>
    <row r="80" spans="1:124" s="127" customFormat="1" x14ac:dyDescent="0.2">
      <c r="A80" s="121"/>
      <c r="B80" s="122"/>
      <c r="C80" s="123"/>
      <c r="D80" s="123"/>
      <c r="E80" s="123"/>
      <c r="F80" s="123"/>
      <c r="G80" s="123"/>
      <c r="H80" s="123"/>
      <c r="I80" s="123"/>
      <c r="J80" s="123"/>
      <c r="K80" s="123"/>
      <c r="L80" s="123"/>
      <c r="M80" s="123"/>
      <c r="N80" s="126"/>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row>
    <row r="81" spans="1:124" s="127" customFormat="1" x14ac:dyDescent="0.2">
      <c r="A81" s="121"/>
      <c r="B81" s="122"/>
      <c r="C81" s="123"/>
      <c r="D81" s="123"/>
      <c r="E81" s="123"/>
      <c r="F81" s="123"/>
      <c r="G81" s="123"/>
      <c r="H81" s="123"/>
      <c r="I81" s="123"/>
      <c r="J81" s="123"/>
      <c r="K81" s="123"/>
      <c r="L81" s="123"/>
      <c r="M81" s="123"/>
      <c r="N81" s="126"/>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row>
    <row r="82" spans="1:124" s="127" customFormat="1" x14ac:dyDescent="0.2">
      <c r="A82" s="121"/>
      <c r="B82" s="122"/>
      <c r="C82" s="123"/>
      <c r="D82" s="123"/>
      <c r="E82" s="123"/>
      <c r="F82" s="123"/>
      <c r="G82" s="123"/>
      <c r="H82" s="123"/>
      <c r="I82" s="123"/>
      <c r="J82" s="123"/>
      <c r="K82" s="123"/>
      <c r="L82" s="123"/>
      <c r="M82" s="123"/>
      <c r="N82" s="126"/>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row>
    <row r="83" spans="1:124" s="127" customFormat="1" x14ac:dyDescent="0.2">
      <c r="A83" s="121"/>
      <c r="B83" s="122"/>
      <c r="C83" s="123"/>
      <c r="D83" s="123"/>
      <c r="E83" s="123"/>
      <c r="F83" s="123"/>
      <c r="G83" s="123"/>
      <c r="H83" s="123"/>
      <c r="I83" s="123"/>
      <c r="J83" s="123"/>
      <c r="K83" s="123"/>
      <c r="L83" s="123"/>
      <c r="M83" s="123"/>
      <c r="N83" s="126"/>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row>
    <row r="84" spans="1:124" s="127" customFormat="1" ht="16" thickBot="1" x14ac:dyDescent="0.25">
      <c r="A84" s="128"/>
      <c r="B84" s="129"/>
      <c r="C84" s="130"/>
      <c r="D84" s="130"/>
      <c r="E84" s="130"/>
      <c r="F84" s="130"/>
      <c r="G84" s="130"/>
      <c r="H84" s="130"/>
      <c r="I84" s="130"/>
      <c r="J84" s="130"/>
      <c r="K84" s="130"/>
      <c r="L84" s="130"/>
      <c r="M84" s="130"/>
      <c r="N84" s="131"/>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row>
    <row r="85" spans="1:124" s="127" customFormat="1" x14ac:dyDescent="0.2">
      <c r="A85" s="123"/>
      <c r="B85" s="122"/>
      <c r="C85" s="123"/>
      <c r="D85" s="123"/>
      <c r="E85" s="123"/>
      <c r="F85" s="123"/>
      <c r="G85" s="123"/>
      <c r="H85" s="123"/>
      <c r="I85" s="123"/>
      <c r="J85" s="123"/>
      <c r="K85" s="123"/>
      <c r="L85" s="123"/>
      <c r="M85" s="123"/>
      <c r="N85" s="123"/>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row>
    <row r="86" spans="1:124" s="127" customFormat="1" x14ac:dyDescent="0.2">
      <c r="A86" s="123"/>
      <c r="B86" s="122"/>
      <c r="C86" s="123"/>
      <c r="D86" s="123"/>
      <c r="E86" s="123"/>
      <c r="F86" s="123"/>
      <c r="G86" s="123"/>
      <c r="H86" s="123"/>
      <c r="I86" s="123"/>
      <c r="J86" s="123"/>
      <c r="K86" s="123"/>
      <c r="L86" s="123"/>
      <c r="M86" s="123"/>
      <c r="N86" s="123"/>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row>
    <row r="87" spans="1:124" s="127" customFormat="1" x14ac:dyDescent="0.2">
      <c r="A87" s="123"/>
      <c r="B87" s="122"/>
      <c r="C87" s="123"/>
      <c r="D87" s="123"/>
      <c r="E87" s="123"/>
      <c r="F87" s="123"/>
      <c r="G87" s="123"/>
      <c r="H87" s="123"/>
      <c r="I87" s="123"/>
      <c r="J87" s="123"/>
      <c r="K87" s="123"/>
      <c r="L87" s="123"/>
      <c r="M87" s="123"/>
      <c r="N87" s="123"/>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row>
    <row r="88" spans="1:124" s="127" customFormat="1" x14ac:dyDescent="0.2">
      <c r="A88" s="123"/>
      <c r="B88" s="122"/>
      <c r="C88" s="123"/>
      <c r="D88" s="123"/>
      <c r="E88" s="123"/>
      <c r="F88" s="123"/>
      <c r="G88" s="123"/>
      <c r="H88" s="123"/>
      <c r="I88" s="123"/>
      <c r="J88" s="123"/>
      <c r="K88" s="123"/>
      <c r="L88" s="123"/>
      <c r="M88" s="123"/>
      <c r="N88" s="123"/>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row>
    <row r="89" spans="1:124" s="127" customFormat="1" x14ac:dyDescent="0.2">
      <c r="A89" s="123"/>
      <c r="B89" s="122"/>
      <c r="C89" s="123"/>
      <c r="D89" s="123"/>
      <c r="E89" s="123"/>
      <c r="F89" s="123"/>
      <c r="G89" s="123"/>
      <c r="H89" s="123"/>
      <c r="I89" s="123"/>
      <c r="J89" s="123"/>
      <c r="K89" s="123"/>
      <c r="L89" s="123"/>
      <c r="M89" s="123"/>
      <c r="N89" s="123"/>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row>
    <row r="90" spans="1:124" s="127" customFormat="1" x14ac:dyDescent="0.2">
      <c r="A90" s="123"/>
      <c r="B90" s="122"/>
      <c r="C90" s="123"/>
      <c r="D90" s="123"/>
      <c r="E90" s="123"/>
      <c r="F90" s="123"/>
      <c r="G90" s="123"/>
      <c r="H90" s="123"/>
      <c r="I90" s="123"/>
      <c r="J90" s="123"/>
      <c r="K90" s="123"/>
      <c r="L90" s="123"/>
      <c r="M90" s="123"/>
      <c r="N90" s="123"/>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row>
    <row r="91" spans="1:124" s="127" customFormat="1" x14ac:dyDescent="0.2">
      <c r="A91" s="123"/>
      <c r="B91" s="122"/>
      <c r="C91" s="123"/>
      <c r="D91" s="123"/>
      <c r="E91" s="123"/>
      <c r="F91" s="123"/>
      <c r="G91" s="123"/>
      <c r="H91" s="123"/>
      <c r="I91" s="123"/>
      <c r="J91" s="123"/>
      <c r="K91" s="123"/>
      <c r="L91" s="123"/>
      <c r="M91" s="123"/>
      <c r="N91" s="123"/>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row>
    <row r="92" spans="1:124" s="127" customFormat="1" x14ac:dyDescent="0.2">
      <c r="A92" s="123"/>
      <c r="B92" s="122"/>
      <c r="C92" s="123"/>
      <c r="D92" s="123"/>
      <c r="E92" s="123"/>
      <c r="F92" s="123"/>
      <c r="G92" s="123"/>
      <c r="H92" s="123"/>
      <c r="I92" s="123"/>
      <c r="J92" s="123"/>
      <c r="K92" s="123"/>
      <c r="L92" s="123"/>
      <c r="M92" s="123"/>
      <c r="N92" s="123"/>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row>
    <row r="93" spans="1:124" s="127" customFormat="1" x14ac:dyDescent="0.2">
      <c r="A93" s="123"/>
      <c r="B93" s="122"/>
      <c r="C93" s="123"/>
      <c r="D93" s="123"/>
      <c r="E93" s="123"/>
      <c r="F93" s="123"/>
      <c r="G93" s="123"/>
      <c r="H93" s="123"/>
      <c r="I93" s="123"/>
      <c r="J93" s="123"/>
      <c r="K93" s="123"/>
      <c r="L93" s="123"/>
      <c r="M93" s="123"/>
      <c r="N93" s="123"/>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row>
    <row r="94" spans="1:124" s="127" customFormat="1" x14ac:dyDescent="0.2">
      <c r="A94" s="123"/>
      <c r="B94" s="122"/>
      <c r="C94" s="123"/>
      <c r="D94" s="123"/>
      <c r="E94" s="123"/>
      <c r="F94" s="123"/>
      <c r="G94" s="123"/>
      <c r="H94" s="123"/>
      <c r="I94" s="123"/>
      <c r="J94" s="123"/>
      <c r="K94" s="123"/>
      <c r="L94" s="123"/>
      <c r="M94" s="123"/>
      <c r="N94" s="123"/>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row>
    <row r="95" spans="1:124" s="127" customFormat="1" x14ac:dyDescent="0.2">
      <c r="A95" s="123"/>
      <c r="B95" s="122"/>
      <c r="C95" s="123"/>
      <c r="D95" s="123"/>
      <c r="E95" s="123"/>
      <c r="F95" s="123"/>
      <c r="G95" s="123"/>
      <c r="H95" s="123"/>
      <c r="I95" s="123"/>
      <c r="J95" s="123"/>
      <c r="K95" s="123"/>
      <c r="L95" s="123"/>
      <c r="M95" s="123"/>
      <c r="N95" s="123"/>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row>
    <row r="96" spans="1:124" s="127" customFormat="1" x14ac:dyDescent="0.2">
      <c r="A96" s="123"/>
      <c r="B96" s="122"/>
      <c r="C96" s="123"/>
      <c r="D96" s="123"/>
      <c r="E96" s="123"/>
      <c r="F96" s="123"/>
      <c r="G96" s="123"/>
      <c r="H96" s="123"/>
      <c r="I96" s="123"/>
      <c r="J96" s="123"/>
      <c r="K96" s="123"/>
      <c r="L96" s="123"/>
      <c r="M96" s="123"/>
      <c r="N96" s="123"/>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row>
    <row r="97" spans="1:124" s="127" customFormat="1" x14ac:dyDescent="0.2">
      <c r="A97" s="123"/>
      <c r="B97" s="122"/>
      <c r="C97" s="123"/>
      <c r="D97" s="123"/>
      <c r="E97" s="123"/>
      <c r="F97" s="123"/>
      <c r="G97" s="123"/>
      <c r="H97" s="123"/>
      <c r="I97" s="123"/>
      <c r="J97" s="123"/>
      <c r="K97" s="123"/>
      <c r="L97" s="123"/>
      <c r="M97" s="123"/>
      <c r="N97" s="123"/>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row>
    <row r="98" spans="1:124" s="127" customFormat="1" x14ac:dyDescent="0.2">
      <c r="A98" s="123"/>
      <c r="B98" s="122"/>
      <c r="C98" s="123"/>
      <c r="D98" s="123"/>
      <c r="E98" s="123"/>
      <c r="F98" s="123"/>
      <c r="G98" s="123"/>
      <c r="H98" s="123"/>
      <c r="I98" s="123"/>
      <c r="J98" s="123"/>
      <c r="K98" s="123"/>
      <c r="L98" s="123"/>
      <c r="M98" s="123"/>
      <c r="N98" s="123"/>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row>
    <row r="99" spans="1:124" s="127" customFormat="1" x14ac:dyDescent="0.2">
      <c r="A99" s="123"/>
      <c r="B99" s="122"/>
      <c r="C99" s="123"/>
      <c r="D99" s="123"/>
      <c r="E99" s="123"/>
      <c r="F99" s="123"/>
      <c r="G99" s="123"/>
      <c r="H99" s="123"/>
      <c r="I99" s="123"/>
      <c r="J99" s="123"/>
      <c r="K99" s="123"/>
      <c r="L99" s="123"/>
      <c r="M99" s="123"/>
      <c r="N99" s="123"/>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row>
    <row r="100" spans="1:124" s="127" customFormat="1" x14ac:dyDescent="0.2">
      <c r="A100" s="123"/>
      <c r="B100" s="122"/>
      <c r="C100" s="123"/>
      <c r="D100" s="123"/>
      <c r="E100" s="123"/>
      <c r="F100" s="123"/>
      <c r="G100" s="123"/>
      <c r="H100" s="123"/>
      <c r="I100" s="123"/>
      <c r="J100" s="123"/>
      <c r="K100" s="123"/>
      <c r="L100" s="123"/>
      <c r="M100" s="123"/>
      <c r="N100" s="123"/>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row>
    <row r="101" spans="1:124" s="127" customFormat="1" x14ac:dyDescent="0.2">
      <c r="A101" s="123"/>
      <c r="B101" s="122"/>
      <c r="C101" s="123"/>
      <c r="D101" s="123"/>
      <c r="E101" s="123"/>
      <c r="F101" s="123"/>
      <c r="G101" s="123"/>
      <c r="H101" s="123"/>
      <c r="I101" s="123"/>
      <c r="J101" s="123"/>
      <c r="K101" s="123"/>
      <c r="L101" s="123"/>
      <c r="M101" s="123"/>
      <c r="N101" s="123"/>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row>
    <row r="102" spans="1:124" s="127" customFormat="1" x14ac:dyDescent="0.2">
      <c r="A102" s="123"/>
      <c r="B102" s="122"/>
      <c r="C102" s="123"/>
      <c r="D102" s="123"/>
      <c r="E102" s="123"/>
      <c r="F102" s="123"/>
      <c r="G102" s="123"/>
      <c r="H102" s="123"/>
      <c r="I102" s="123"/>
      <c r="J102" s="123"/>
      <c r="K102" s="123"/>
      <c r="L102" s="123"/>
      <c r="M102" s="123"/>
      <c r="N102" s="123"/>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row>
    <row r="103" spans="1:124" s="127" customFormat="1" x14ac:dyDescent="0.2">
      <c r="A103" s="123"/>
      <c r="B103" s="122"/>
      <c r="C103" s="123"/>
      <c r="D103" s="123"/>
      <c r="E103" s="123"/>
      <c r="F103" s="123"/>
      <c r="G103" s="123"/>
      <c r="H103" s="123"/>
      <c r="I103" s="123"/>
      <c r="J103" s="123"/>
      <c r="K103" s="123"/>
      <c r="L103" s="123"/>
      <c r="M103" s="123"/>
      <c r="N103" s="123"/>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row>
    <row r="104" spans="1:124" s="127" customFormat="1" x14ac:dyDescent="0.2">
      <c r="A104" s="123"/>
      <c r="B104" s="122"/>
      <c r="C104" s="123"/>
      <c r="D104" s="123"/>
      <c r="E104" s="123"/>
      <c r="F104" s="123"/>
      <c r="G104" s="123"/>
      <c r="H104" s="123"/>
      <c r="I104" s="123"/>
      <c r="J104" s="123"/>
      <c r="K104" s="123"/>
      <c r="L104" s="123"/>
      <c r="M104" s="123"/>
      <c r="N104" s="123"/>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row>
    <row r="105" spans="1:124" s="127" customFormat="1" x14ac:dyDescent="0.2">
      <c r="A105" s="123"/>
      <c r="B105" s="122"/>
      <c r="C105" s="123"/>
      <c r="D105" s="123"/>
      <c r="E105" s="123"/>
      <c r="F105" s="123"/>
      <c r="G105" s="123"/>
      <c r="H105" s="123"/>
      <c r="I105" s="123"/>
      <c r="J105" s="123"/>
      <c r="K105" s="123"/>
      <c r="L105" s="123"/>
      <c r="M105" s="123"/>
      <c r="N105" s="123"/>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row>
    <row r="106" spans="1:124" s="127" customFormat="1" x14ac:dyDescent="0.2">
      <c r="A106" s="123"/>
      <c r="B106" s="122"/>
      <c r="C106" s="123"/>
      <c r="D106" s="123"/>
      <c r="E106" s="123"/>
      <c r="F106" s="123"/>
      <c r="G106" s="123"/>
      <c r="H106" s="123"/>
      <c r="I106" s="123"/>
      <c r="J106" s="123"/>
      <c r="K106" s="123"/>
      <c r="L106" s="123"/>
      <c r="M106" s="123"/>
      <c r="N106" s="123"/>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row>
    <row r="107" spans="1:124" s="127" customFormat="1" x14ac:dyDescent="0.2">
      <c r="A107" s="123"/>
      <c r="B107" s="122"/>
      <c r="C107" s="123"/>
      <c r="D107" s="123"/>
      <c r="E107" s="123"/>
      <c r="F107" s="123"/>
      <c r="G107" s="123"/>
      <c r="H107" s="123"/>
      <c r="I107" s="123"/>
      <c r="J107" s="123"/>
      <c r="K107" s="123"/>
      <c r="L107" s="123"/>
      <c r="M107" s="123"/>
      <c r="N107" s="123"/>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row>
    <row r="108" spans="1:124" s="127" customFormat="1" x14ac:dyDescent="0.2">
      <c r="A108" s="123"/>
      <c r="B108" s="122"/>
      <c r="C108" s="123"/>
      <c r="D108" s="123"/>
      <c r="E108" s="123"/>
      <c r="F108" s="123"/>
      <c r="G108" s="123"/>
      <c r="H108" s="123"/>
      <c r="I108" s="123"/>
      <c r="J108" s="123"/>
      <c r="K108" s="123"/>
      <c r="L108" s="123"/>
      <c r="M108" s="123"/>
      <c r="N108" s="123"/>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row>
    <row r="109" spans="1:124" s="127" customFormat="1" x14ac:dyDescent="0.2">
      <c r="A109" s="123"/>
      <c r="B109" s="122"/>
      <c r="C109" s="123"/>
      <c r="D109" s="123"/>
      <c r="E109" s="123"/>
      <c r="F109" s="123"/>
      <c r="G109" s="123"/>
      <c r="H109" s="123"/>
      <c r="I109" s="123"/>
      <c r="J109" s="123"/>
      <c r="K109" s="123"/>
      <c r="L109" s="123"/>
      <c r="M109" s="123"/>
      <c r="N109" s="123"/>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row>
    <row r="110" spans="1:124" s="127" customFormat="1" x14ac:dyDescent="0.2">
      <c r="A110" s="123"/>
      <c r="B110" s="122"/>
      <c r="C110" s="123"/>
      <c r="D110" s="123"/>
      <c r="E110" s="123"/>
      <c r="F110" s="123"/>
      <c r="G110" s="123"/>
      <c r="H110" s="123"/>
      <c r="I110" s="123"/>
      <c r="J110" s="123"/>
      <c r="K110" s="123"/>
      <c r="L110" s="123"/>
      <c r="M110" s="123"/>
      <c r="N110" s="123"/>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row>
    <row r="111" spans="1:124" s="127" customFormat="1" x14ac:dyDescent="0.2">
      <c r="A111" s="123"/>
      <c r="B111" s="122"/>
      <c r="C111" s="123"/>
      <c r="D111" s="123"/>
      <c r="E111" s="123"/>
      <c r="F111" s="123"/>
      <c r="G111" s="123"/>
      <c r="H111" s="123"/>
      <c r="I111" s="123"/>
      <c r="J111" s="123"/>
      <c r="K111" s="123"/>
      <c r="L111" s="123"/>
      <c r="M111" s="123"/>
      <c r="N111" s="123"/>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row>
    <row r="112" spans="1:124" s="127" customFormat="1" x14ac:dyDescent="0.2">
      <c r="A112" s="123"/>
      <c r="B112" s="122"/>
      <c r="C112" s="123"/>
      <c r="D112" s="123"/>
      <c r="E112" s="123"/>
      <c r="F112" s="123"/>
      <c r="G112" s="123"/>
      <c r="H112" s="123"/>
      <c r="I112" s="123"/>
      <c r="J112" s="123"/>
      <c r="K112" s="123"/>
      <c r="L112" s="123"/>
      <c r="M112" s="123"/>
      <c r="N112" s="123"/>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row>
    <row r="113" spans="1:124" s="127" customFormat="1" x14ac:dyDescent="0.2">
      <c r="A113" s="123"/>
      <c r="B113" s="122"/>
      <c r="C113" s="123"/>
      <c r="D113" s="123"/>
      <c r="E113" s="123"/>
      <c r="F113" s="123"/>
      <c r="G113" s="123"/>
      <c r="H113" s="123"/>
      <c r="I113" s="123"/>
      <c r="J113" s="123"/>
      <c r="K113" s="123"/>
      <c r="L113" s="123"/>
      <c r="M113" s="123"/>
      <c r="N113" s="123"/>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row>
    <row r="114" spans="1:124" s="127" customFormat="1" x14ac:dyDescent="0.2">
      <c r="A114" s="123"/>
      <c r="B114" s="122"/>
      <c r="C114" s="123"/>
      <c r="D114" s="123"/>
      <c r="E114" s="123"/>
      <c r="F114" s="123"/>
      <c r="G114" s="123"/>
      <c r="H114" s="123"/>
      <c r="I114" s="123"/>
      <c r="J114" s="123"/>
      <c r="K114" s="123"/>
      <c r="L114" s="123"/>
      <c r="M114" s="123"/>
      <c r="N114" s="123"/>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row>
    <row r="115" spans="1:124" s="127" customFormat="1" x14ac:dyDescent="0.2">
      <c r="A115" s="123"/>
      <c r="B115" s="122"/>
      <c r="C115" s="123"/>
      <c r="D115" s="123"/>
      <c r="E115" s="123"/>
      <c r="F115" s="123"/>
      <c r="G115" s="123"/>
      <c r="H115" s="123"/>
      <c r="I115" s="123"/>
      <c r="J115" s="123"/>
      <c r="K115" s="123"/>
      <c r="L115" s="123"/>
      <c r="M115" s="123"/>
      <c r="N115" s="123"/>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row>
    <row r="116" spans="1:124" s="127" customFormat="1" x14ac:dyDescent="0.2">
      <c r="A116" s="123"/>
      <c r="B116" s="122"/>
      <c r="C116" s="123"/>
      <c r="D116" s="123"/>
      <c r="E116" s="123"/>
      <c r="F116" s="123"/>
      <c r="G116" s="123"/>
      <c r="H116" s="123"/>
      <c r="I116" s="123"/>
      <c r="J116" s="123"/>
      <c r="K116" s="123"/>
      <c r="L116" s="123"/>
      <c r="M116" s="123"/>
      <c r="N116" s="123"/>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row>
    <row r="117" spans="1:124" s="127" customFormat="1" x14ac:dyDescent="0.2">
      <c r="A117" s="123"/>
      <c r="B117" s="122"/>
      <c r="C117" s="123"/>
      <c r="D117" s="123"/>
      <c r="E117" s="123"/>
      <c r="F117" s="123"/>
      <c r="G117" s="123"/>
      <c r="H117" s="123"/>
      <c r="I117" s="123"/>
      <c r="J117" s="123"/>
      <c r="K117" s="123"/>
      <c r="L117" s="123"/>
      <c r="M117" s="123"/>
      <c r="N117" s="123"/>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row>
    <row r="118" spans="1:124" s="127" customFormat="1" x14ac:dyDescent="0.2">
      <c r="A118" s="123"/>
      <c r="B118" s="122"/>
      <c r="C118" s="123"/>
      <c r="D118" s="123"/>
      <c r="E118" s="123"/>
      <c r="F118" s="123"/>
      <c r="G118" s="123"/>
      <c r="H118" s="123"/>
      <c r="I118" s="123"/>
      <c r="J118" s="123"/>
      <c r="K118" s="123"/>
      <c r="L118" s="123"/>
      <c r="M118" s="123"/>
      <c r="N118" s="123"/>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row>
    <row r="119" spans="1:124" s="127" customFormat="1" x14ac:dyDescent="0.2">
      <c r="A119" s="123"/>
      <c r="B119" s="122"/>
      <c r="C119" s="123"/>
      <c r="D119" s="123"/>
      <c r="E119" s="123"/>
      <c r="F119" s="123"/>
      <c r="G119" s="123"/>
      <c r="H119" s="123"/>
      <c r="I119" s="123"/>
      <c r="J119" s="123"/>
      <c r="K119" s="123"/>
      <c r="L119" s="123"/>
      <c r="M119" s="123"/>
      <c r="N119" s="123"/>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row>
    <row r="120" spans="1:124" s="127" customFormat="1" x14ac:dyDescent="0.2">
      <c r="A120" s="123"/>
      <c r="B120" s="122"/>
      <c r="C120" s="123"/>
      <c r="D120" s="123"/>
      <c r="E120" s="123"/>
      <c r="F120" s="123"/>
      <c r="G120" s="123"/>
      <c r="H120" s="123"/>
      <c r="I120" s="123"/>
      <c r="J120" s="123"/>
      <c r="K120" s="123"/>
      <c r="L120" s="123"/>
      <c r="M120" s="123"/>
      <c r="N120" s="123"/>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row>
    <row r="121" spans="1:124" s="127" customFormat="1" x14ac:dyDescent="0.2">
      <c r="A121" s="123"/>
      <c r="B121" s="122"/>
      <c r="C121" s="123"/>
      <c r="D121" s="123"/>
      <c r="E121" s="123"/>
      <c r="F121" s="123"/>
      <c r="G121" s="123"/>
      <c r="H121" s="123"/>
      <c r="I121" s="123"/>
      <c r="J121" s="123"/>
      <c r="K121" s="123"/>
      <c r="L121" s="123"/>
      <c r="M121" s="123"/>
      <c r="N121" s="123"/>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row>
    <row r="122" spans="1:124" s="127" customFormat="1" x14ac:dyDescent="0.2">
      <c r="A122" s="123"/>
      <c r="B122" s="122"/>
      <c r="C122" s="123"/>
      <c r="D122" s="123"/>
      <c r="E122" s="123"/>
      <c r="F122" s="123"/>
      <c r="G122" s="123"/>
      <c r="H122" s="123"/>
      <c r="I122" s="123"/>
      <c r="J122" s="123"/>
      <c r="K122" s="123"/>
      <c r="L122" s="123"/>
      <c r="M122" s="123"/>
      <c r="N122" s="123"/>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row>
    <row r="123" spans="1:124" s="127" customFormat="1" x14ac:dyDescent="0.2">
      <c r="A123" s="123"/>
      <c r="B123" s="122"/>
      <c r="C123" s="123"/>
      <c r="D123" s="123"/>
      <c r="E123" s="123"/>
      <c r="F123" s="123"/>
      <c r="G123" s="123"/>
      <c r="H123" s="123"/>
      <c r="I123" s="123"/>
      <c r="J123" s="123"/>
      <c r="K123" s="123"/>
      <c r="L123" s="123"/>
      <c r="M123" s="123"/>
      <c r="N123" s="123"/>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row>
    <row r="124" spans="1:124" s="127" customFormat="1" x14ac:dyDescent="0.2">
      <c r="A124" s="123"/>
      <c r="B124" s="122"/>
      <c r="C124" s="123"/>
      <c r="D124" s="123"/>
      <c r="E124" s="123"/>
      <c r="F124" s="123"/>
      <c r="G124" s="123"/>
      <c r="H124" s="123"/>
      <c r="I124" s="123"/>
      <c r="J124" s="123"/>
      <c r="K124" s="123"/>
      <c r="L124" s="123"/>
      <c r="M124" s="123"/>
      <c r="N124" s="123"/>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row>
    <row r="125" spans="1:124" s="127" customFormat="1" x14ac:dyDescent="0.2">
      <c r="A125" s="123"/>
      <c r="B125" s="122"/>
      <c r="C125" s="123"/>
      <c r="D125" s="123"/>
      <c r="E125" s="123"/>
      <c r="F125" s="123"/>
      <c r="G125" s="123"/>
      <c r="H125" s="123"/>
      <c r="I125" s="123"/>
      <c r="J125" s="123"/>
      <c r="K125" s="123"/>
      <c r="L125" s="123"/>
      <c r="M125" s="123"/>
      <c r="N125" s="123"/>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row>
    <row r="126" spans="1:124" s="127" customFormat="1" x14ac:dyDescent="0.2">
      <c r="A126" s="123"/>
      <c r="B126" s="122"/>
      <c r="C126" s="123"/>
      <c r="D126" s="123"/>
      <c r="E126" s="123"/>
      <c r="F126" s="123"/>
      <c r="G126" s="123"/>
      <c r="H126" s="123"/>
      <c r="I126" s="123"/>
      <c r="J126" s="123"/>
      <c r="K126" s="123"/>
      <c r="L126" s="123"/>
      <c r="M126" s="123"/>
      <c r="N126" s="123"/>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row>
    <row r="127" spans="1:124" s="127" customFormat="1" x14ac:dyDescent="0.2">
      <c r="A127" s="123"/>
      <c r="B127" s="122"/>
      <c r="C127" s="123"/>
      <c r="D127" s="123"/>
      <c r="E127" s="123"/>
      <c r="F127" s="123"/>
      <c r="G127" s="123"/>
      <c r="H127" s="123"/>
      <c r="I127" s="123"/>
      <c r="J127" s="123"/>
      <c r="K127" s="123"/>
      <c r="L127" s="123"/>
      <c r="M127" s="123"/>
      <c r="N127" s="123"/>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row>
    <row r="128" spans="1:124" s="127" customFormat="1" x14ac:dyDescent="0.2">
      <c r="A128" s="123"/>
      <c r="B128" s="122"/>
      <c r="C128" s="123"/>
      <c r="D128" s="123"/>
      <c r="E128" s="123"/>
      <c r="F128" s="123"/>
      <c r="G128" s="123"/>
      <c r="H128" s="123"/>
      <c r="I128" s="123"/>
      <c r="J128" s="123"/>
      <c r="K128" s="123"/>
      <c r="L128" s="123"/>
      <c r="M128" s="123"/>
      <c r="N128" s="123"/>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row>
    <row r="129" spans="1:124" s="127" customFormat="1" x14ac:dyDescent="0.2">
      <c r="A129" s="123"/>
      <c r="B129" s="122"/>
      <c r="C129" s="123"/>
      <c r="D129" s="123"/>
      <c r="E129" s="123"/>
      <c r="F129" s="123"/>
      <c r="G129" s="123"/>
      <c r="H129" s="123"/>
      <c r="I129" s="123"/>
      <c r="J129" s="123"/>
      <c r="K129" s="123"/>
      <c r="L129" s="123"/>
      <c r="M129" s="123"/>
      <c r="N129" s="123"/>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row>
    <row r="130" spans="1:124" s="127" customFormat="1" x14ac:dyDescent="0.2">
      <c r="A130" s="123"/>
      <c r="B130" s="122"/>
      <c r="C130" s="123"/>
      <c r="D130" s="123"/>
      <c r="E130" s="123"/>
      <c r="F130" s="123"/>
      <c r="G130" s="123"/>
      <c r="H130" s="123"/>
      <c r="I130" s="123"/>
      <c r="J130" s="123"/>
      <c r="K130" s="123"/>
      <c r="L130" s="123"/>
      <c r="M130" s="123"/>
      <c r="N130" s="123"/>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row>
    <row r="131" spans="1:124" s="127" customFormat="1" x14ac:dyDescent="0.2">
      <c r="A131" s="123"/>
      <c r="B131" s="122"/>
      <c r="C131" s="123"/>
      <c r="D131" s="123"/>
      <c r="E131" s="123"/>
      <c r="F131" s="123"/>
      <c r="G131" s="123"/>
      <c r="H131" s="123"/>
      <c r="I131" s="123"/>
      <c r="J131" s="123"/>
      <c r="K131" s="123"/>
      <c r="L131" s="123"/>
      <c r="M131" s="123"/>
      <c r="N131" s="123"/>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row>
    <row r="132" spans="1:124" s="127" customFormat="1" x14ac:dyDescent="0.2">
      <c r="A132" s="123"/>
      <c r="B132" s="122"/>
      <c r="C132" s="123"/>
      <c r="D132" s="123"/>
      <c r="E132" s="123"/>
      <c r="F132" s="123"/>
      <c r="G132" s="123"/>
      <c r="H132" s="123"/>
      <c r="I132" s="123"/>
      <c r="J132" s="123"/>
      <c r="K132" s="123"/>
      <c r="L132" s="123"/>
      <c r="M132" s="123"/>
      <c r="N132" s="123"/>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row>
    <row r="133" spans="1:124" s="127" customFormat="1" x14ac:dyDescent="0.2">
      <c r="A133" s="123"/>
      <c r="B133" s="122"/>
      <c r="C133" s="123"/>
      <c r="D133" s="123"/>
      <c r="E133" s="123"/>
      <c r="F133" s="123"/>
      <c r="G133" s="123"/>
      <c r="H133" s="123"/>
      <c r="I133" s="123"/>
      <c r="J133" s="123"/>
      <c r="K133" s="123"/>
      <c r="L133" s="123"/>
      <c r="M133" s="123"/>
      <c r="N133" s="123"/>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row>
    <row r="134" spans="1:124" s="127" customFormat="1" x14ac:dyDescent="0.2">
      <c r="A134" s="123"/>
      <c r="B134" s="122"/>
      <c r="C134" s="123"/>
      <c r="D134" s="123"/>
      <c r="E134" s="123"/>
      <c r="F134" s="123"/>
      <c r="G134" s="123"/>
      <c r="H134" s="123"/>
      <c r="I134" s="123"/>
      <c r="J134" s="123"/>
      <c r="K134" s="123"/>
      <c r="L134" s="123"/>
      <c r="M134" s="123"/>
      <c r="N134" s="123"/>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row>
    <row r="135" spans="1:124" s="127" customFormat="1" x14ac:dyDescent="0.2">
      <c r="A135" s="123"/>
      <c r="B135" s="122"/>
      <c r="C135" s="123"/>
      <c r="D135" s="123"/>
      <c r="E135" s="123"/>
      <c r="F135" s="123"/>
      <c r="G135" s="123"/>
      <c r="H135" s="123"/>
      <c r="I135" s="123"/>
      <c r="J135" s="123"/>
      <c r="K135" s="123"/>
      <c r="L135" s="123"/>
      <c r="M135" s="123"/>
      <c r="N135" s="123"/>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row>
    <row r="136" spans="1:124" s="127" customFormat="1" x14ac:dyDescent="0.2">
      <c r="A136" s="123"/>
      <c r="B136" s="122"/>
      <c r="C136" s="123"/>
      <c r="D136" s="123"/>
      <c r="E136" s="123"/>
      <c r="F136" s="123"/>
      <c r="G136" s="123"/>
      <c r="H136" s="123"/>
      <c r="I136" s="123"/>
      <c r="J136" s="123"/>
      <c r="K136" s="123"/>
      <c r="L136" s="123"/>
      <c r="M136" s="123"/>
      <c r="N136" s="123"/>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row>
    <row r="137" spans="1:124" s="127" customFormat="1" x14ac:dyDescent="0.2">
      <c r="A137" s="123"/>
      <c r="B137" s="122"/>
      <c r="C137" s="123"/>
      <c r="D137" s="123"/>
      <c r="E137" s="123"/>
      <c r="F137" s="123"/>
      <c r="G137" s="123"/>
      <c r="H137" s="123"/>
      <c r="I137" s="123"/>
      <c r="J137" s="123"/>
      <c r="K137" s="123"/>
      <c r="L137" s="123"/>
      <c r="M137" s="123"/>
      <c r="N137" s="123"/>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row>
    <row r="138" spans="1:124" s="127" customFormat="1" x14ac:dyDescent="0.2">
      <c r="A138" s="123"/>
      <c r="B138" s="122"/>
      <c r="C138" s="123"/>
      <c r="D138" s="123"/>
      <c r="E138" s="123"/>
      <c r="F138" s="123"/>
      <c r="G138" s="123"/>
      <c r="H138" s="123"/>
      <c r="I138" s="123"/>
      <c r="J138" s="123"/>
      <c r="K138" s="123"/>
      <c r="L138" s="123"/>
      <c r="M138" s="123"/>
      <c r="N138" s="123"/>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row>
    <row r="139" spans="1:124" s="127" customFormat="1" x14ac:dyDescent="0.2">
      <c r="A139" s="123"/>
      <c r="B139" s="122"/>
      <c r="C139" s="123"/>
      <c r="D139" s="123"/>
      <c r="E139" s="123"/>
      <c r="F139" s="123"/>
      <c r="G139" s="123"/>
      <c r="H139" s="123"/>
      <c r="I139" s="123"/>
      <c r="J139" s="123"/>
      <c r="K139" s="123"/>
      <c r="L139" s="123"/>
      <c r="M139" s="123"/>
      <c r="N139" s="123"/>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row>
    <row r="140" spans="1:124" s="127" customFormat="1" x14ac:dyDescent="0.2">
      <c r="A140" s="123"/>
      <c r="B140" s="122"/>
      <c r="C140" s="123"/>
      <c r="D140" s="123"/>
      <c r="E140" s="123"/>
      <c r="F140" s="123"/>
      <c r="G140" s="123"/>
      <c r="H140" s="123"/>
      <c r="I140" s="123"/>
      <c r="J140" s="123"/>
      <c r="K140" s="123"/>
      <c r="L140" s="123"/>
      <c r="M140" s="123"/>
      <c r="N140" s="123"/>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row>
    <row r="141" spans="1:124" s="127" customFormat="1" x14ac:dyDescent="0.2">
      <c r="A141" s="123"/>
      <c r="B141" s="122"/>
      <c r="C141" s="123"/>
      <c r="D141" s="123"/>
      <c r="E141" s="123"/>
      <c r="F141" s="123"/>
      <c r="G141" s="123"/>
      <c r="H141" s="123"/>
      <c r="I141" s="123"/>
      <c r="J141" s="123"/>
      <c r="K141" s="123"/>
      <c r="L141" s="123"/>
      <c r="M141" s="123"/>
      <c r="N141" s="123"/>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row>
    <row r="142" spans="1:124" s="127" customFormat="1" x14ac:dyDescent="0.2">
      <c r="A142" s="123"/>
      <c r="B142" s="122"/>
      <c r="C142" s="123"/>
      <c r="D142" s="123"/>
      <c r="E142" s="123"/>
      <c r="F142" s="123"/>
      <c r="G142" s="123"/>
      <c r="H142" s="123"/>
      <c r="I142" s="123"/>
      <c r="J142" s="123"/>
      <c r="K142" s="123"/>
      <c r="L142" s="123"/>
      <c r="M142" s="123"/>
      <c r="N142" s="123"/>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row>
    <row r="143" spans="1:124" s="127" customFormat="1" x14ac:dyDescent="0.2">
      <c r="A143" s="123"/>
      <c r="B143" s="122"/>
      <c r="C143" s="123"/>
      <c r="D143" s="123"/>
      <c r="E143" s="123"/>
      <c r="F143" s="123"/>
      <c r="G143" s="123"/>
      <c r="H143" s="123"/>
      <c r="I143" s="123"/>
      <c r="J143" s="123"/>
      <c r="K143" s="123"/>
      <c r="L143" s="123"/>
      <c r="M143" s="123"/>
      <c r="N143" s="123"/>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row>
    <row r="144" spans="1:124" s="127" customFormat="1" x14ac:dyDescent="0.2">
      <c r="A144" s="123"/>
      <c r="B144" s="122"/>
      <c r="C144" s="123"/>
      <c r="D144" s="123"/>
      <c r="E144" s="123"/>
      <c r="F144" s="123"/>
      <c r="G144" s="123"/>
      <c r="H144" s="123"/>
      <c r="I144" s="123"/>
      <c r="J144" s="123"/>
      <c r="K144" s="123"/>
      <c r="L144" s="123"/>
      <c r="M144" s="123"/>
      <c r="N144" s="123"/>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row>
    <row r="145" spans="1:124" s="127" customFormat="1" x14ac:dyDescent="0.2">
      <c r="A145" s="123"/>
      <c r="B145" s="122"/>
      <c r="C145" s="123"/>
      <c r="D145" s="123"/>
      <c r="E145" s="123"/>
      <c r="F145" s="123"/>
      <c r="G145" s="123"/>
      <c r="H145" s="123"/>
      <c r="I145" s="123"/>
      <c r="J145" s="123"/>
      <c r="K145" s="123"/>
      <c r="L145" s="123"/>
      <c r="M145" s="123"/>
      <c r="N145" s="123"/>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row>
    <row r="146" spans="1:124" s="127" customFormat="1" x14ac:dyDescent="0.2">
      <c r="A146" s="123"/>
      <c r="B146" s="122"/>
      <c r="C146" s="123"/>
      <c r="D146" s="123"/>
      <c r="E146" s="123"/>
      <c r="F146" s="123"/>
      <c r="G146" s="123"/>
      <c r="H146" s="123"/>
      <c r="I146" s="123"/>
      <c r="J146" s="123"/>
      <c r="K146" s="123"/>
      <c r="L146" s="123"/>
      <c r="M146" s="123"/>
      <c r="N146" s="123"/>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row>
    <row r="147" spans="1:124" s="127" customFormat="1" x14ac:dyDescent="0.2">
      <c r="A147" s="123"/>
      <c r="B147" s="122"/>
      <c r="C147" s="123"/>
      <c r="D147" s="123"/>
      <c r="E147" s="123"/>
      <c r="F147" s="123"/>
      <c r="G147" s="123"/>
      <c r="H147" s="123"/>
      <c r="I147" s="123"/>
      <c r="J147" s="123"/>
      <c r="K147" s="123"/>
      <c r="L147" s="123"/>
      <c r="M147" s="123"/>
      <c r="N147" s="123"/>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row>
    <row r="148" spans="1:124" s="127" customFormat="1" x14ac:dyDescent="0.2">
      <c r="A148" s="123"/>
      <c r="B148" s="122"/>
      <c r="C148" s="123"/>
      <c r="D148" s="123"/>
      <c r="E148" s="123"/>
      <c r="F148" s="123"/>
      <c r="G148" s="123"/>
      <c r="H148" s="123"/>
      <c r="I148" s="123"/>
      <c r="J148" s="123"/>
      <c r="K148" s="123"/>
      <c r="L148" s="123"/>
      <c r="M148" s="123"/>
      <c r="N148" s="123"/>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row>
    <row r="149" spans="1:124" s="127" customFormat="1" x14ac:dyDescent="0.2">
      <c r="A149" s="123"/>
      <c r="B149" s="122"/>
      <c r="C149" s="123"/>
      <c r="D149" s="123"/>
      <c r="E149" s="123"/>
      <c r="F149" s="123"/>
      <c r="G149" s="123"/>
      <c r="H149" s="123"/>
      <c r="I149" s="123"/>
      <c r="J149" s="123"/>
      <c r="K149" s="123"/>
      <c r="L149" s="123"/>
      <c r="M149" s="123"/>
      <c r="N149" s="123"/>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row>
    <row r="150" spans="1:124" s="127" customFormat="1" x14ac:dyDescent="0.2">
      <c r="A150" s="123"/>
      <c r="B150" s="122"/>
      <c r="C150" s="123"/>
      <c r="D150" s="123"/>
      <c r="E150" s="123"/>
      <c r="F150" s="123"/>
      <c r="G150" s="123"/>
      <c r="H150" s="123"/>
      <c r="I150" s="123"/>
      <c r="J150" s="123"/>
      <c r="K150" s="123"/>
      <c r="L150" s="123"/>
      <c r="M150" s="123"/>
      <c r="N150" s="123"/>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row>
    <row r="151" spans="1:124" s="127" customFormat="1" x14ac:dyDescent="0.2">
      <c r="A151" s="123"/>
      <c r="B151" s="122"/>
      <c r="C151" s="123"/>
      <c r="D151" s="123"/>
      <c r="E151" s="123"/>
      <c r="F151" s="123"/>
      <c r="G151" s="123"/>
      <c r="H151" s="123"/>
      <c r="I151" s="123"/>
      <c r="J151" s="123"/>
      <c r="K151" s="123"/>
      <c r="L151" s="123"/>
      <c r="M151" s="123"/>
      <c r="N151" s="123"/>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row>
    <row r="152" spans="1:124" s="127" customFormat="1" x14ac:dyDescent="0.2">
      <c r="A152" s="123"/>
      <c r="B152" s="122"/>
      <c r="C152" s="123"/>
      <c r="D152" s="123"/>
      <c r="E152" s="123"/>
      <c r="F152" s="123"/>
      <c r="G152" s="123"/>
      <c r="H152" s="123"/>
      <c r="I152" s="123"/>
      <c r="J152" s="123"/>
      <c r="K152" s="123"/>
      <c r="L152" s="123"/>
      <c r="M152" s="123"/>
      <c r="N152" s="123"/>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row>
    <row r="153" spans="1:124" s="127" customFormat="1" x14ac:dyDescent="0.2">
      <c r="A153" s="123"/>
      <c r="B153" s="122"/>
      <c r="C153" s="123"/>
      <c r="D153" s="123"/>
      <c r="E153" s="123"/>
      <c r="F153" s="123"/>
      <c r="G153" s="123"/>
      <c r="H153" s="123"/>
      <c r="I153" s="123"/>
      <c r="J153" s="123"/>
      <c r="K153" s="123"/>
      <c r="L153" s="123"/>
      <c r="M153" s="123"/>
      <c r="N153" s="123"/>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row>
    <row r="154" spans="1:124" s="127" customFormat="1" x14ac:dyDescent="0.2">
      <c r="A154" s="123"/>
      <c r="B154" s="122"/>
      <c r="C154" s="123"/>
      <c r="D154" s="123"/>
      <c r="E154" s="123"/>
      <c r="F154" s="123"/>
      <c r="G154" s="123"/>
      <c r="H154" s="123"/>
      <c r="I154" s="123"/>
      <c r="J154" s="123"/>
      <c r="K154" s="123"/>
      <c r="L154" s="123"/>
      <c r="M154" s="123"/>
      <c r="N154" s="123"/>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row>
    <row r="155" spans="1:124" s="127" customFormat="1" x14ac:dyDescent="0.2">
      <c r="A155" s="123"/>
      <c r="B155" s="122"/>
      <c r="C155" s="123"/>
      <c r="D155" s="123"/>
      <c r="E155" s="123"/>
      <c r="F155" s="123"/>
      <c r="G155" s="123"/>
      <c r="H155" s="123"/>
      <c r="I155" s="123"/>
      <c r="J155" s="123"/>
      <c r="K155" s="123"/>
      <c r="L155" s="123"/>
      <c r="M155" s="123"/>
      <c r="N155" s="123"/>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row>
    <row r="156" spans="1:124" s="127" customFormat="1" x14ac:dyDescent="0.2">
      <c r="A156" s="123"/>
      <c r="B156" s="122"/>
      <c r="C156" s="123"/>
      <c r="D156" s="123"/>
      <c r="E156" s="123"/>
      <c r="F156" s="123"/>
      <c r="G156" s="123"/>
      <c r="H156" s="123"/>
      <c r="I156" s="123"/>
      <c r="J156" s="123"/>
      <c r="K156" s="123"/>
      <c r="L156" s="123"/>
      <c r="M156" s="123"/>
      <c r="N156" s="123"/>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row>
    <row r="157" spans="1:124" s="127" customFormat="1" x14ac:dyDescent="0.2">
      <c r="A157" s="123"/>
      <c r="B157" s="122"/>
      <c r="C157" s="123"/>
      <c r="D157" s="123"/>
      <c r="E157" s="123"/>
      <c r="F157" s="123"/>
      <c r="G157" s="123"/>
      <c r="H157" s="123"/>
      <c r="I157" s="123"/>
      <c r="J157" s="123"/>
      <c r="K157" s="123"/>
      <c r="L157" s="123"/>
      <c r="M157" s="123"/>
      <c r="N157" s="123"/>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row>
    <row r="158" spans="1:124" s="127" customFormat="1" x14ac:dyDescent="0.2">
      <c r="A158" s="123"/>
      <c r="B158" s="122"/>
      <c r="C158" s="123"/>
      <c r="D158" s="123"/>
      <c r="E158" s="123"/>
      <c r="F158" s="123"/>
      <c r="G158" s="123"/>
      <c r="H158" s="123"/>
      <c r="I158" s="123"/>
      <c r="J158" s="123"/>
      <c r="K158" s="123"/>
      <c r="L158" s="123"/>
      <c r="M158" s="123"/>
      <c r="N158" s="123"/>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row>
    <row r="159" spans="1:124" s="127" customFormat="1" x14ac:dyDescent="0.2">
      <c r="A159" s="123"/>
      <c r="B159" s="122"/>
      <c r="C159" s="123"/>
      <c r="D159" s="123"/>
      <c r="E159" s="123"/>
      <c r="F159" s="123"/>
      <c r="G159" s="123"/>
      <c r="H159" s="123"/>
      <c r="I159" s="123"/>
      <c r="J159" s="123"/>
      <c r="K159" s="123"/>
      <c r="L159" s="123"/>
      <c r="M159" s="123"/>
      <c r="N159" s="123"/>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row>
    <row r="160" spans="1:124" s="127" customFormat="1" x14ac:dyDescent="0.2">
      <c r="A160" s="123"/>
      <c r="B160" s="122"/>
      <c r="C160" s="123"/>
      <c r="D160" s="123"/>
      <c r="E160" s="123"/>
      <c r="F160" s="123"/>
      <c r="G160" s="123"/>
      <c r="H160" s="123"/>
      <c r="I160" s="123"/>
      <c r="J160" s="123"/>
      <c r="K160" s="123"/>
      <c r="L160" s="123"/>
      <c r="M160" s="123"/>
      <c r="N160" s="123"/>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row>
    <row r="161" spans="1:124" s="127" customFormat="1" x14ac:dyDescent="0.2">
      <c r="A161" s="123"/>
      <c r="B161" s="122"/>
      <c r="C161" s="123"/>
      <c r="D161" s="123"/>
      <c r="E161" s="123"/>
      <c r="F161" s="123"/>
      <c r="G161" s="123"/>
      <c r="H161" s="123"/>
      <c r="I161" s="123"/>
      <c r="J161" s="123"/>
      <c r="K161" s="123"/>
      <c r="L161" s="123"/>
      <c r="M161" s="123"/>
      <c r="N161" s="123"/>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row>
    <row r="162" spans="1:124" s="127" customFormat="1" x14ac:dyDescent="0.2">
      <c r="A162" s="123"/>
      <c r="B162" s="122"/>
      <c r="C162" s="123"/>
      <c r="D162" s="123"/>
      <c r="E162" s="123"/>
      <c r="F162" s="123"/>
      <c r="G162" s="123"/>
      <c r="H162" s="123"/>
      <c r="I162" s="123"/>
      <c r="J162" s="123"/>
      <c r="K162" s="123"/>
      <c r="L162" s="123"/>
      <c r="M162" s="123"/>
      <c r="N162" s="123"/>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row>
    <row r="163" spans="1:124" s="127" customFormat="1" x14ac:dyDescent="0.2">
      <c r="A163" s="123"/>
      <c r="B163" s="122"/>
      <c r="C163" s="123"/>
      <c r="D163" s="123"/>
      <c r="E163" s="123"/>
      <c r="F163" s="123"/>
      <c r="G163" s="123"/>
      <c r="H163" s="123"/>
      <c r="I163" s="123"/>
      <c r="J163" s="123"/>
      <c r="K163" s="123"/>
      <c r="L163" s="123"/>
      <c r="M163" s="123"/>
      <c r="N163" s="123"/>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row>
    <row r="164" spans="1:124" s="127" customFormat="1" x14ac:dyDescent="0.2">
      <c r="A164" s="123"/>
      <c r="B164" s="122"/>
      <c r="C164" s="123"/>
      <c r="D164" s="123"/>
      <c r="E164" s="123"/>
      <c r="F164" s="123"/>
      <c r="G164" s="123"/>
      <c r="H164" s="123"/>
      <c r="I164" s="123"/>
      <c r="J164" s="123"/>
      <c r="K164" s="123"/>
      <c r="L164" s="123"/>
      <c r="M164" s="123"/>
      <c r="N164" s="123"/>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row>
    <row r="165" spans="1:124" s="127" customFormat="1" x14ac:dyDescent="0.2">
      <c r="A165" s="123"/>
      <c r="B165" s="122"/>
      <c r="C165" s="123"/>
      <c r="D165" s="123"/>
      <c r="E165" s="123"/>
      <c r="F165" s="123"/>
      <c r="G165" s="123"/>
      <c r="H165" s="123"/>
      <c r="I165" s="123"/>
      <c r="J165" s="123"/>
      <c r="K165" s="123"/>
      <c r="L165" s="123"/>
      <c r="M165" s="123"/>
      <c r="N165" s="123"/>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row>
    <row r="166" spans="1:124" s="127" customFormat="1" x14ac:dyDescent="0.2">
      <c r="A166" s="123"/>
      <c r="B166" s="122"/>
      <c r="C166" s="123"/>
      <c r="D166" s="123"/>
      <c r="E166" s="123"/>
      <c r="F166" s="123"/>
      <c r="G166" s="123"/>
      <c r="H166" s="123"/>
      <c r="I166" s="123"/>
      <c r="J166" s="123"/>
      <c r="K166" s="123"/>
      <c r="L166" s="123"/>
      <c r="M166" s="123"/>
      <c r="N166" s="123"/>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row>
    <row r="167" spans="1:124" s="127" customFormat="1" x14ac:dyDescent="0.2">
      <c r="A167" s="123"/>
      <c r="B167" s="122"/>
      <c r="C167" s="123"/>
      <c r="D167" s="123"/>
      <c r="E167" s="123"/>
      <c r="F167" s="123"/>
      <c r="G167" s="123"/>
      <c r="H167" s="123"/>
      <c r="I167" s="123"/>
      <c r="J167" s="123"/>
      <c r="K167" s="123"/>
      <c r="L167" s="123"/>
      <c r="M167" s="123"/>
      <c r="N167" s="123"/>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row>
    <row r="168" spans="1:124" s="127" customFormat="1" x14ac:dyDescent="0.2">
      <c r="A168" s="123"/>
      <c r="B168" s="122"/>
      <c r="C168" s="123"/>
      <c r="D168" s="123"/>
      <c r="E168" s="123"/>
      <c r="F168" s="123"/>
      <c r="G168" s="123"/>
      <c r="H168" s="123"/>
      <c r="I168" s="123"/>
      <c r="J168" s="123"/>
      <c r="K168" s="123"/>
      <c r="L168" s="123"/>
      <c r="M168" s="123"/>
      <c r="N168" s="123"/>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row>
    <row r="169" spans="1:124" s="127" customFormat="1" x14ac:dyDescent="0.2">
      <c r="A169" s="123"/>
      <c r="B169" s="122"/>
      <c r="C169" s="123"/>
      <c r="D169" s="123"/>
      <c r="E169" s="123"/>
      <c r="F169" s="123"/>
      <c r="G169" s="123"/>
      <c r="H169" s="123"/>
      <c r="I169" s="123"/>
      <c r="J169" s="123"/>
      <c r="K169" s="123"/>
      <c r="L169" s="123"/>
      <c r="M169" s="123"/>
      <c r="N169" s="123"/>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row>
    <row r="170" spans="1:124" s="127" customFormat="1" x14ac:dyDescent="0.2">
      <c r="A170" s="123"/>
      <c r="B170" s="122"/>
      <c r="C170" s="123"/>
      <c r="D170" s="123"/>
      <c r="E170" s="123"/>
      <c r="F170" s="123"/>
      <c r="G170" s="123"/>
      <c r="H170" s="123"/>
      <c r="I170" s="123"/>
      <c r="J170" s="123"/>
      <c r="K170" s="123"/>
      <c r="L170" s="123"/>
      <c r="M170" s="123"/>
      <c r="N170" s="123"/>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row>
    <row r="171" spans="1:124" s="127" customFormat="1" x14ac:dyDescent="0.2">
      <c r="A171" s="123"/>
      <c r="B171" s="122"/>
      <c r="C171" s="123"/>
      <c r="D171" s="123"/>
      <c r="E171" s="123"/>
      <c r="F171" s="123"/>
      <c r="G171" s="123"/>
      <c r="H171" s="123"/>
      <c r="I171" s="123"/>
      <c r="J171" s="123"/>
      <c r="K171" s="123"/>
      <c r="L171" s="123"/>
      <c r="M171" s="123"/>
      <c r="N171" s="123"/>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row>
    <row r="172" spans="1:124" s="127" customFormat="1" x14ac:dyDescent="0.2">
      <c r="A172" s="123"/>
      <c r="B172" s="122"/>
      <c r="C172" s="123"/>
      <c r="D172" s="123"/>
      <c r="E172" s="123"/>
      <c r="F172" s="123"/>
      <c r="G172" s="123"/>
      <c r="H172" s="123"/>
      <c r="I172" s="123"/>
      <c r="J172" s="123"/>
      <c r="K172" s="123"/>
      <c r="L172" s="123"/>
      <c r="M172" s="123"/>
      <c r="N172" s="123"/>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row>
    <row r="173" spans="1:124" s="127" customFormat="1" x14ac:dyDescent="0.2">
      <c r="A173" s="123"/>
      <c r="B173" s="122"/>
      <c r="C173" s="123"/>
      <c r="D173" s="123"/>
      <c r="E173" s="123"/>
      <c r="F173" s="123"/>
      <c r="G173" s="123"/>
      <c r="H173" s="123"/>
      <c r="I173" s="123"/>
      <c r="J173" s="123"/>
      <c r="K173" s="123"/>
      <c r="L173" s="123"/>
      <c r="M173" s="123"/>
      <c r="N173" s="123"/>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row>
    <row r="174" spans="1:124" s="127" customFormat="1" x14ac:dyDescent="0.2">
      <c r="A174" s="123"/>
      <c r="B174" s="122"/>
      <c r="C174" s="123"/>
      <c r="D174" s="123"/>
      <c r="E174" s="123"/>
      <c r="F174" s="123"/>
      <c r="G174" s="123"/>
      <c r="H174" s="123"/>
      <c r="I174" s="123"/>
      <c r="J174" s="123"/>
      <c r="K174" s="123"/>
      <c r="L174" s="123"/>
      <c r="M174" s="123"/>
      <c r="N174" s="123"/>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row>
    <row r="175" spans="1:124" s="127" customFormat="1" x14ac:dyDescent="0.2">
      <c r="A175" s="123"/>
      <c r="B175" s="122"/>
      <c r="C175" s="123"/>
      <c r="D175" s="123"/>
      <c r="E175" s="123"/>
      <c r="F175" s="123"/>
      <c r="G175" s="123"/>
      <c r="H175" s="123"/>
      <c r="I175" s="123"/>
      <c r="J175" s="123"/>
      <c r="K175" s="123"/>
      <c r="L175" s="123"/>
      <c r="M175" s="123"/>
      <c r="N175" s="123"/>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row>
    <row r="176" spans="1:124" s="127" customFormat="1" x14ac:dyDescent="0.2">
      <c r="A176" s="123"/>
      <c r="B176" s="122"/>
      <c r="C176" s="123"/>
      <c r="D176" s="123"/>
      <c r="E176" s="123"/>
      <c r="F176" s="123"/>
      <c r="G176" s="123"/>
      <c r="H176" s="123"/>
      <c r="I176" s="123"/>
      <c r="J176" s="123"/>
      <c r="K176" s="123"/>
      <c r="L176" s="123"/>
      <c r="M176" s="123"/>
      <c r="N176" s="123"/>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row>
    <row r="177" spans="1:124" s="127" customFormat="1" x14ac:dyDescent="0.2">
      <c r="A177" s="123"/>
      <c r="B177" s="122"/>
      <c r="C177" s="123"/>
      <c r="D177" s="123"/>
      <c r="E177" s="123"/>
      <c r="F177" s="123"/>
      <c r="G177" s="123"/>
      <c r="H177" s="123"/>
      <c r="I177" s="123"/>
      <c r="J177" s="123"/>
      <c r="K177" s="123"/>
      <c r="L177" s="123"/>
      <c r="M177" s="123"/>
      <c r="N177" s="123"/>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row>
    <row r="178" spans="1:124" s="127" customFormat="1" x14ac:dyDescent="0.2">
      <c r="A178" s="123"/>
      <c r="B178" s="122"/>
      <c r="C178" s="123"/>
      <c r="D178" s="123"/>
      <c r="E178" s="123"/>
      <c r="F178" s="123"/>
      <c r="G178" s="123"/>
      <c r="H178" s="123"/>
      <c r="I178" s="123"/>
      <c r="J178" s="123"/>
      <c r="K178" s="123"/>
      <c r="L178" s="123"/>
      <c r="M178" s="123"/>
      <c r="N178" s="123"/>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row>
    <row r="179" spans="1:124" s="127" customFormat="1" x14ac:dyDescent="0.2">
      <c r="A179" s="123"/>
      <c r="B179" s="122"/>
      <c r="C179" s="123"/>
      <c r="D179" s="123"/>
      <c r="E179" s="123"/>
      <c r="F179" s="123"/>
      <c r="G179" s="123"/>
      <c r="H179" s="123"/>
      <c r="I179" s="123"/>
      <c r="J179" s="123"/>
      <c r="K179" s="123"/>
      <c r="L179" s="123"/>
      <c r="M179" s="123"/>
      <c r="N179" s="123"/>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row>
    <row r="180" spans="1:124" s="127" customFormat="1" x14ac:dyDescent="0.2">
      <c r="A180" s="123"/>
      <c r="B180" s="122"/>
      <c r="C180" s="123"/>
      <c r="D180" s="123"/>
      <c r="E180" s="123"/>
      <c r="F180" s="123"/>
      <c r="G180" s="123"/>
      <c r="H180" s="123"/>
      <c r="I180" s="123"/>
      <c r="J180" s="123"/>
      <c r="K180" s="123"/>
      <c r="L180" s="123"/>
      <c r="M180" s="123"/>
      <c r="N180" s="123"/>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row>
    <row r="181" spans="1:124" s="127" customFormat="1" x14ac:dyDescent="0.2">
      <c r="A181" s="123"/>
      <c r="B181" s="122"/>
      <c r="C181" s="123"/>
      <c r="D181" s="123"/>
      <c r="E181" s="123"/>
      <c r="F181" s="123"/>
      <c r="G181" s="123"/>
      <c r="H181" s="123"/>
      <c r="I181" s="123"/>
      <c r="J181" s="123"/>
      <c r="K181" s="123"/>
      <c r="L181" s="123"/>
      <c r="M181" s="123"/>
      <c r="N181" s="123"/>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row>
    <row r="182" spans="1:124" s="127" customFormat="1" x14ac:dyDescent="0.2">
      <c r="A182" s="123"/>
      <c r="B182" s="122"/>
      <c r="C182" s="123"/>
      <c r="D182" s="123"/>
      <c r="E182" s="123"/>
      <c r="F182" s="123"/>
      <c r="G182" s="123"/>
      <c r="H182" s="123"/>
      <c r="I182" s="123"/>
      <c r="J182" s="123"/>
      <c r="K182" s="123"/>
      <c r="L182" s="123"/>
      <c r="M182" s="123"/>
      <c r="N182" s="123"/>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row>
    <row r="183" spans="1:124" s="127" customFormat="1" x14ac:dyDescent="0.2">
      <c r="A183" s="123"/>
      <c r="B183" s="122"/>
      <c r="C183" s="123"/>
      <c r="D183" s="123"/>
      <c r="E183" s="123"/>
      <c r="F183" s="123"/>
      <c r="G183" s="123"/>
      <c r="H183" s="123"/>
      <c r="I183" s="123"/>
      <c r="J183" s="123"/>
      <c r="K183" s="123"/>
      <c r="L183" s="123"/>
      <c r="M183" s="123"/>
      <c r="N183" s="123"/>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DL183" s="79"/>
      <c r="DM183" s="79"/>
      <c r="DN183" s="79"/>
      <c r="DO183" s="79"/>
      <c r="DP183" s="79"/>
      <c r="DQ183" s="79"/>
      <c r="DR183" s="79"/>
      <c r="DS183" s="79"/>
      <c r="DT183" s="79"/>
    </row>
    <row r="184" spans="1:124" s="127" customFormat="1" x14ac:dyDescent="0.2">
      <c r="A184" s="123"/>
      <c r="B184" s="122"/>
      <c r="C184" s="123"/>
      <c r="D184" s="123"/>
      <c r="E184" s="123"/>
      <c r="F184" s="123"/>
      <c r="G184" s="123"/>
      <c r="H184" s="123"/>
      <c r="I184" s="123"/>
      <c r="J184" s="123"/>
      <c r="K184" s="123"/>
      <c r="L184" s="123"/>
      <c r="M184" s="123"/>
      <c r="N184" s="123"/>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row>
    <row r="185" spans="1:124" s="127" customFormat="1" x14ac:dyDescent="0.2">
      <c r="A185" s="123"/>
      <c r="B185" s="122"/>
      <c r="C185" s="123"/>
      <c r="D185" s="123"/>
      <c r="E185" s="123"/>
      <c r="F185" s="123"/>
      <c r="G185" s="123"/>
      <c r="H185" s="123"/>
      <c r="I185" s="123"/>
      <c r="J185" s="123"/>
      <c r="K185" s="123"/>
      <c r="L185" s="123"/>
      <c r="M185" s="123"/>
      <c r="N185" s="123"/>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79"/>
      <c r="CE185" s="79"/>
      <c r="CF185" s="79"/>
      <c r="CG185" s="79"/>
      <c r="CH185" s="79"/>
      <c r="CI185" s="79"/>
      <c r="CJ185" s="79"/>
      <c r="CK185" s="79"/>
      <c r="CL185" s="79"/>
      <c r="CM185" s="79"/>
      <c r="CN185" s="79"/>
      <c r="CO185" s="79"/>
      <c r="CP185" s="79"/>
      <c r="CQ185" s="79"/>
      <c r="CR185" s="79"/>
      <c r="CS185" s="79"/>
      <c r="CT185" s="79"/>
      <c r="CU185" s="79"/>
      <c r="CV185" s="79"/>
      <c r="CW185" s="79"/>
      <c r="CX185" s="79"/>
      <c r="CY185" s="79"/>
      <c r="CZ185" s="79"/>
      <c r="DA185" s="79"/>
      <c r="DB185" s="79"/>
      <c r="DC185" s="79"/>
      <c r="DD185" s="79"/>
      <c r="DE185" s="79"/>
      <c r="DF185" s="79"/>
      <c r="DG185" s="79"/>
      <c r="DH185" s="79"/>
      <c r="DI185" s="79"/>
      <c r="DJ185" s="79"/>
      <c r="DK185" s="79"/>
      <c r="DL185" s="79"/>
      <c r="DM185" s="79"/>
      <c r="DN185" s="79"/>
      <c r="DO185" s="79"/>
      <c r="DP185" s="79"/>
      <c r="DQ185" s="79"/>
      <c r="DR185" s="79"/>
      <c r="DS185" s="79"/>
      <c r="DT185" s="79"/>
    </row>
    <row r="186" spans="1:124" s="127" customFormat="1" x14ac:dyDescent="0.2">
      <c r="A186" s="123"/>
      <c r="B186" s="122"/>
      <c r="C186" s="123"/>
      <c r="D186" s="123"/>
      <c r="E186" s="123"/>
      <c r="F186" s="123"/>
      <c r="G186" s="123"/>
      <c r="H186" s="123"/>
      <c r="I186" s="123"/>
      <c r="J186" s="123"/>
      <c r="K186" s="123"/>
      <c r="L186" s="123"/>
      <c r="M186" s="123"/>
      <c r="N186" s="123"/>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row>
    <row r="187" spans="1:124" s="127" customFormat="1" x14ac:dyDescent="0.2">
      <c r="A187" s="123"/>
      <c r="B187" s="122"/>
      <c r="C187" s="123"/>
      <c r="D187" s="123"/>
      <c r="E187" s="123"/>
      <c r="F187" s="123"/>
      <c r="G187" s="123"/>
      <c r="H187" s="123"/>
      <c r="I187" s="123"/>
      <c r="J187" s="123"/>
      <c r="K187" s="123"/>
      <c r="L187" s="123"/>
      <c r="M187" s="123"/>
      <c r="N187" s="123"/>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row>
    <row r="188" spans="1:124" s="127" customFormat="1" x14ac:dyDescent="0.2">
      <c r="A188" s="123"/>
      <c r="B188" s="122"/>
      <c r="C188" s="123"/>
      <c r="D188" s="123"/>
      <c r="E188" s="123"/>
      <c r="F188" s="123"/>
      <c r="G188" s="123"/>
      <c r="H188" s="123"/>
      <c r="I188" s="123"/>
      <c r="J188" s="123"/>
      <c r="K188" s="123"/>
      <c r="L188" s="123"/>
      <c r="M188" s="123"/>
      <c r="N188" s="123"/>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79"/>
      <c r="CY188" s="79"/>
      <c r="CZ188" s="79"/>
      <c r="DA188" s="79"/>
      <c r="DB188" s="79"/>
      <c r="DC188" s="79"/>
      <c r="DD188" s="79"/>
      <c r="DE188" s="79"/>
      <c r="DF188" s="79"/>
      <c r="DG188" s="79"/>
      <c r="DH188" s="79"/>
      <c r="DI188" s="79"/>
      <c r="DJ188" s="79"/>
      <c r="DK188" s="79"/>
      <c r="DL188" s="79"/>
      <c r="DM188" s="79"/>
      <c r="DN188" s="79"/>
      <c r="DO188" s="79"/>
      <c r="DP188" s="79"/>
      <c r="DQ188" s="79"/>
      <c r="DR188" s="79"/>
      <c r="DS188" s="79"/>
      <c r="DT188" s="79"/>
    </row>
    <row r="189" spans="1:124" s="127" customFormat="1" x14ac:dyDescent="0.2">
      <c r="A189" s="123"/>
      <c r="B189" s="122"/>
      <c r="C189" s="123"/>
      <c r="D189" s="123"/>
      <c r="E189" s="123"/>
      <c r="F189" s="123"/>
      <c r="G189" s="123"/>
      <c r="H189" s="123"/>
      <c r="I189" s="123"/>
      <c r="J189" s="123"/>
      <c r="K189" s="123"/>
      <c r="L189" s="123"/>
      <c r="M189" s="123"/>
      <c r="N189" s="123"/>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c r="CI189" s="79"/>
      <c r="CJ189" s="79"/>
      <c r="CK189" s="79"/>
      <c r="CL189" s="79"/>
      <c r="CM189" s="79"/>
      <c r="CN189" s="79"/>
      <c r="CO189" s="79"/>
      <c r="CP189" s="79"/>
      <c r="CQ189" s="79"/>
      <c r="CR189" s="79"/>
      <c r="CS189" s="79"/>
      <c r="CT189" s="79"/>
      <c r="CU189" s="79"/>
      <c r="CV189" s="79"/>
      <c r="CW189" s="79"/>
      <c r="CX189" s="79"/>
      <c r="CY189" s="79"/>
      <c r="CZ189" s="79"/>
      <c r="DA189" s="79"/>
      <c r="DB189" s="79"/>
      <c r="DC189" s="79"/>
      <c r="DD189" s="79"/>
      <c r="DE189" s="79"/>
      <c r="DF189" s="79"/>
      <c r="DG189" s="79"/>
      <c r="DH189" s="79"/>
      <c r="DI189" s="79"/>
      <c r="DJ189" s="79"/>
      <c r="DK189" s="79"/>
      <c r="DL189" s="79"/>
      <c r="DM189" s="79"/>
      <c r="DN189" s="79"/>
      <c r="DO189" s="79"/>
      <c r="DP189" s="79"/>
      <c r="DQ189" s="79"/>
      <c r="DR189" s="79"/>
      <c r="DS189" s="79"/>
      <c r="DT189" s="79"/>
    </row>
    <row r="190" spans="1:124" s="127" customFormat="1" x14ac:dyDescent="0.2">
      <c r="A190" s="123"/>
      <c r="B190" s="122"/>
      <c r="C190" s="123"/>
      <c r="D190" s="123"/>
      <c r="E190" s="123"/>
      <c r="F190" s="123"/>
      <c r="G190" s="123"/>
      <c r="H190" s="123"/>
      <c r="I190" s="123"/>
      <c r="J190" s="123"/>
      <c r="K190" s="123"/>
      <c r="L190" s="123"/>
      <c r="M190" s="123"/>
      <c r="N190" s="123"/>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79"/>
      <c r="CY190" s="79"/>
      <c r="CZ190" s="79"/>
      <c r="DA190" s="79"/>
      <c r="DB190" s="79"/>
      <c r="DC190" s="79"/>
      <c r="DD190" s="79"/>
      <c r="DE190" s="79"/>
      <c r="DF190" s="79"/>
      <c r="DG190" s="79"/>
      <c r="DH190" s="79"/>
      <c r="DI190" s="79"/>
      <c r="DJ190" s="79"/>
      <c r="DK190" s="79"/>
      <c r="DL190" s="79"/>
      <c r="DM190" s="79"/>
      <c r="DN190" s="79"/>
      <c r="DO190" s="79"/>
      <c r="DP190" s="79"/>
      <c r="DQ190" s="79"/>
      <c r="DR190" s="79"/>
      <c r="DS190" s="79"/>
      <c r="DT190" s="79"/>
    </row>
    <row r="191" spans="1:124" s="127" customFormat="1" x14ac:dyDescent="0.2">
      <c r="A191" s="123"/>
      <c r="B191" s="122"/>
      <c r="C191" s="123"/>
      <c r="D191" s="123"/>
      <c r="E191" s="123"/>
      <c r="F191" s="123"/>
      <c r="G191" s="123"/>
      <c r="H191" s="123"/>
      <c r="I191" s="123"/>
      <c r="J191" s="123"/>
      <c r="K191" s="123"/>
      <c r="L191" s="123"/>
      <c r="M191" s="123"/>
      <c r="N191" s="123"/>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c r="CV191" s="79"/>
      <c r="CW191" s="79"/>
      <c r="CX191" s="79"/>
      <c r="CY191" s="79"/>
      <c r="CZ191" s="79"/>
      <c r="DA191" s="79"/>
      <c r="DB191" s="79"/>
      <c r="DC191" s="79"/>
      <c r="DD191" s="79"/>
      <c r="DE191" s="79"/>
      <c r="DF191" s="79"/>
      <c r="DG191" s="79"/>
      <c r="DH191" s="79"/>
      <c r="DI191" s="79"/>
      <c r="DJ191" s="79"/>
      <c r="DK191" s="79"/>
      <c r="DL191" s="79"/>
      <c r="DM191" s="79"/>
      <c r="DN191" s="79"/>
      <c r="DO191" s="79"/>
      <c r="DP191" s="79"/>
      <c r="DQ191" s="79"/>
      <c r="DR191" s="79"/>
      <c r="DS191" s="79"/>
      <c r="DT191" s="79"/>
    </row>
    <row r="192" spans="1:124" s="127" customFormat="1" x14ac:dyDescent="0.2">
      <c r="A192" s="123"/>
      <c r="B192" s="122"/>
      <c r="C192" s="123"/>
      <c r="D192" s="123"/>
      <c r="E192" s="123"/>
      <c r="F192" s="123"/>
      <c r="G192" s="123"/>
      <c r="H192" s="123"/>
      <c r="I192" s="123"/>
      <c r="J192" s="123"/>
      <c r="K192" s="123"/>
      <c r="L192" s="123"/>
      <c r="M192" s="123"/>
      <c r="N192" s="123"/>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79"/>
      <c r="CY192" s="79"/>
      <c r="CZ192" s="79"/>
      <c r="DA192" s="79"/>
      <c r="DB192" s="79"/>
      <c r="DC192" s="79"/>
      <c r="DD192" s="79"/>
      <c r="DE192" s="79"/>
      <c r="DF192" s="79"/>
      <c r="DG192" s="79"/>
      <c r="DH192" s="79"/>
      <c r="DI192" s="79"/>
      <c r="DJ192" s="79"/>
      <c r="DK192" s="79"/>
      <c r="DL192" s="79"/>
      <c r="DM192" s="79"/>
      <c r="DN192" s="79"/>
      <c r="DO192" s="79"/>
      <c r="DP192" s="79"/>
      <c r="DQ192" s="79"/>
      <c r="DR192" s="79"/>
      <c r="DS192" s="79"/>
      <c r="DT192" s="79"/>
    </row>
    <row r="193" spans="1:124" s="127" customFormat="1" x14ac:dyDescent="0.2">
      <c r="A193" s="123"/>
      <c r="B193" s="122"/>
      <c r="C193" s="123"/>
      <c r="D193" s="123"/>
      <c r="E193" s="123"/>
      <c r="F193" s="123"/>
      <c r="G193" s="123"/>
      <c r="H193" s="123"/>
      <c r="I193" s="123"/>
      <c r="J193" s="123"/>
      <c r="K193" s="123"/>
      <c r="L193" s="123"/>
      <c r="M193" s="123"/>
      <c r="N193" s="123"/>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c r="CV193" s="79"/>
      <c r="CW193" s="79"/>
      <c r="CX193" s="79"/>
      <c r="CY193" s="79"/>
      <c r="CZ193" s="79"/>
      <c r="DA193" s="79"/>
      <c r="DB193" s="79"/>
      <c r="DC193" s="79"/>
      <c r="DD193" s="79"/>
      <c r="DE193" s="79"/>
      <c r="DF193" s="79"/>
      <c r="DG193" s="79"/>
      <c r="DH193" s="79"/>
      <c r="DI193" s="79"/>
      <c r="DJ193" s="79"/>
      <c r="DK193" s="79"/>
      <c r="DL193" s="79"/>
      <c r="DM193" s="79"/>
      <c r="DN193" s="79"/>
      <c r="DO193" s="79"/>
      <c r="DP193" s="79"/>
      <c r="DQ193" s="79"/>
      <c r="DR193" s="79"/>
      <c r="DS193" s="79"/>
      <c r="DT193" s="79"/>
    </row>
    <row r="194" spans="1:124" s="127" customFormat="1" x14ac:dyDescent="0.2">
      <c r="A194" s="123"/>
      <c r="B194" s="122"/>
      <c r="C194" s="123"/>
      <c r="D194" s="123"/>
      <c r="E194" s="123"/>
      <c r="F194" s="123"/>
      <c r="G194" s="123"/>
      <c r="H194" s="123"/>
      <c r="I194" s="123"/>
      <c r="J194" s="123"/>
      <c r="K194" s="123"/>
      <c r="L194" s="123"/>
      <c r="M194" s="123"/>
      <c r="N194" s="123"/>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79"/>
      <c r="CY194" s="79"/>
      <c r="CZ194" s="79"/>
      <c r="DA194" s="79"/>
      <c r="DB194" s="79"/>
      <c r="DC194" s="79"/>
      <c r="DD194" s="79"/>
      <c r="DE194" s="79"/>
      <c r="DF194" s="79"/>
      <c r="DG194" s="79"/>
      <c r="DH194" s="79"/>
      <c r="DI194" s="79"/>
      <c r="DJ194" s="79"/>
      <c r="DK194" s="79"/>
      <c r="DL194" s="79"/>
      <c r="DM194" s="79"/>
      <c r="DN194" s="79"/>
      <c r="DO194" s="79"/>
      <c r="DP194" s="79"/>
      <c r="DQ194" s="79"/>
      <c r="DR194" s="79"/>
      <c r="DS194" s="79"/>
      <c r="DT194" s="79"/>
    </row>
    <row r="195" spans="1:124" s="127" customFormat="1" x14ac:dyDescent="0.2">
      <c r="A195" s="123"/>
      <c r="B195" s="122"/>
      <c r="C195" s="123"/>
      <c r="D195" s="123"/>
      <c r="E195" s="123"/>
      <c r="F195" s="123"/>
      <c r="G195" s="123"/>
      <c r="H195" s="123"/>
      <c r="I195" s="123"/>
      <c r="J195" s="123"/>
      <c r="K195" s="123"/>
      <c r="L195" s="123"/>
      <c r="M195" s="123"/>
      <c r="N195" s="123"/>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row>
    <row r="196" spans="1:124" s="127" customFormat="1" x14ac:dyDescent="0.2">
      <c r="A196" s="123"/>
      <c r="B196" s="122"/>
      <c r="C196" s="123"/>
      <c r="D196" s="123"/>
      <c r="E196" s="123"/>
      <c r="F196" s="123"/>
      <c r="G196" s="123"/>
      <c r="H196" s="123"/>
      <c r="I196" s="123"/>
      <c r="J196" s="123"/>
      <c r="K196" s="123"/>
      <c r="L196" s="123"/>
      <c r="M196" s="123"/>
      <c r="N196" s="123"/>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row>
    <row r="197" spans="1:124" s="127" customFormat="1" x14ac:dyDescent="0.2">
      <c r="A197" s="123"/>
      <c r="B197" s="122"/>
      <c r="C197" s="123"/>
      <c r="D197" s="123"/>
      <c r="E197" s="123"/>
      <c r="F197" s="123"/>
      <c r="G197" s="123"/>
      <c r="H197" s="123"/>
      <c r="I197" s="123"/>
      <c r="J197" s="123"/>
      <c r="K197" s="123"/>
      <c r="L197" s="123"/>
      <c r="M197" s="123"/>
      <c r="N197" s="123"/>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c r="DJ197" s="79"/>
      <c r="DK197" s="79"/>
      <c r="DL197" s="79"/>
      <c r="DM197" s="79"/>
      <c r="DN197" s="79"/>
      <c r="DO197" s="79"/>
      <c r="DP197" s="79"/>
      <c r="DQ197" s="79"/>
      <c r="DR197" s="79"/>
      <c r="DS197" s="79"/>
      <c r="DT197" s="79"/>
    </row>
    <row r="198" spans="1:124" s="127" customFormat="1" x14ac:dyDescent="0.2">
      <c r="A198" s="123"/>
      <c r="B198" s="122"/>
      <c r="C198" s="123"/>
      <c r="D198" s="123"/>
      <c r="E198" s="123"/>
      <c r="F198" s="123"/>
      <c r="G198" s="123"/>
      <c r="H198" s="123"/>
      <c r="I198" s="123"/>
      <c r="J198" s="123"/>
      <c r="K198" s="123"/>
      <c r="L198" s="123"/>
      <c r="M198" s="123"/>
      <c r="N198" s="123"/>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79"/>
      <c r="DJ198" s="79"/>
      <c r="DK198" s="79"/>
      <c r="DL198" s="79"/>
      <c r="DM198" s="79"/>
      <c r="DN198" s="79"/>
      <c r="DO198" s="79"/>
      <c r="DP198" s="79"/>
      <c r="DQ198" s="79"/>
      <c r="DR198" s="79"/>
      <c r="DS198" s="79"/>
      <c r="DT198" s="79"/>
    </row>
    <row r="199" spans="1:124" s="127" customFormat="1" x14ac:dyDescent="0.2">
      <c r="A199" s="123"/>
      <c r="B199" s="122"/>
      <c r="C199" s="123"/>
      <c r="D199" s="123"/>
      <c r="E199" s="123"/>
      <c r="F199" s="123"/>
      <c r="G199" s="123"/>
      <c r="H199" s="123"/>
      <c r="I199" s="123"/>
      <c r="J199" s="123"/>
      <c r="K199" s="123"/>
      <c r="L199" s="123"/>
      <c r="M199" s="123"/>
      <c r="N199" s="123"/>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c r="DC199" s="79"/>
      <c r="DD199" s="79"/>
      <c r="DE199" s="79"/>
      <c r="DF199" s="79"/>
      <c r="DG199" s="79"/>
      <c r="DH199" s="79"/>
      <c r="DI199" s="79"/>
      <c r="DJ199" s="79"/>
      <c r="DK199" s="79"/>
      <c r="DL199" s="79"/>
      <c r="DM199" s="79"/>
      <c r="DN199" s="79"/>
      <c r="DO199" s="79"/>
      <c r="DP199" s="79"/>
      <c r="DQ199" s="79"/>
      <c r="DR199" s="79"/>
      <c r="DS199" s="79"/>
      <c r="DT199" s="79"/>
    </row>
    <row r="200" spans="1:124" s="127" customFormat="1" x14ac:dyDescent="0.2">
      <c r="A200" s="123"/>
      <c r="B200" s="122"/>
      <c r="C200" s="123"/>
      <c r="D200" s="123"/>
      <c r="E200" s="123"/>
      <c r="F200" s="123"/>
      <c r="G200" s="123"/>
      <c r="H200" s="123"/>
      <c r="I200" s="123"/>
      <c r="J200" s="123"/>
      <c r="K200" s="123"/>
      <c r="L200" s="123"/>
      <c r="M200" s="123"/>
      <c r="N200" s="123"/>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79"/>
      <c r="CY200" s="79"/>
      <c r="CZ200" s="79"/>
      <c r="DA200" s="79"/>
      <c r="DB200" s="79"/>
      <c r="DC200" s="79"/>
      <c r="DD200" s="79"/>
      <c r="DE200" s="79"/>
      <c r="DF200" s="79"/>
      <c r="DG200" s="79"/>
      <c r="DH200" s="79"/>
      <c r="DI200" s="79"/>
      <c r="DJ200" s="79"/>
      <c r="DK200" s="79"/>
      <c r="DL200" s="79"/>
      <c r="DM200" s="79"/>
      <c r="DN200" s="79"/>
      <c r="DO200" s="79"/>
      <c r="DP200" s="79"/>
      <c r="DQ200" s="79"/>
      <c r="DR200" s="79"/>
      <c r="DS200" s="79"/>
      <c r="DT200" s="79"/>
    </row>
    <row r="201" spans="1:124" s="127" customFormat="1" x14ac:dyDescent="0.2">
      <c r="A201" s="123"/>
      <c r="B201" s="122"/>
      <c r="C201" s="123"/>
      <c r="D201" s="123"/>
      <c r="E201" s="123"/>
      <c r="F201" s="123"/>
      <c r="G201" s="123"/>
      <c r="H201" s="123"/>
      <c r="I201" s="123"/>
      <c r="J201" s="123"/>
      <c r="K201" s="123"/>
      <c r="L201" s="123"/>
      <c r="M201" s="123"/>
      <c r="N201" s="123"/>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c r="CK201" s="79"/>
      <c r="CL201" s="79"/>
      <c r="CM201" s="79"/>
      <c r="CN201" s="79"/>
      <c r="CO201" s="79"/>
      <c r="CP201" s="79"/>
      <c r="CQ201" s="79"/>
      <c r="CR201" s="79"/>
      <c r="CS201" s="79"/>
      <c r="CT201" s="79"/>
      <c r="CU201" s="79"/>
      <c r="CV201" s="79"/>
      <c r="CW201" s="79"/>
      <c r="CX201" s="79"/>
      <c r="CY201" s="79"/>
      <c r="CZ201" s="79"/>
      <c r="DA201" s="79"/>
      <c r="DB201" s="79"/>
      <c r="DC201" s="79"/>
      <c r="DD201" s="79"/>
      <c r="DE201" s="79"/>
      <c r="DF201" s="79"/>
      <c r="DG201" s="79"/>
      <c r="DH201" s="79"/>
      <c r="DI201" s="79"/>
      <c r="DJ201" s="79"/>
      <c r="DK201" s="79"/>
      <c r="DL201" s="79"/>
      <c r="DM201" s="79"/>
      <c r="DN201" s="79"/>
      <c r="DO201" s="79"/>
      <c r="DP201" s="79"/>
      <c r="DQ201" s="79"/>
      <c r="DR201" s="79"/>
      <c r="DS201" s="79"/>
      <c r="DT201" s="79"/>
    </row>
    <row r="202" spans="1:124" s="127" customFormat="1" x14ac:dyDescent="0.2">
      <c r="A202" s="123"/>
      <c r="B202" s="122"/>
      <c r="C202" s="123"/>
      <c r="D202" s="123"/>
      <c r="E202" s="123"/>
      <c r="F202" s="123"/>
      <c r="G202" s="123"/>
      <c r="H202" s="123"/>
      <c r="I202" s="123"/>
      <c r="J202" s="123"/>
      <c r="K202" s="123"/>
      <c r="L202" s="123"/>
      <c r="M202" s="123"/>
      <c r="N202" s="123"/>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79"/>
      <c r="CY202" s="79"/>
      <c r="CZ202" s="79"/>
      <c r="DA202" s="79"/>
      <c r="DB202" s="79"/>
      <c r="DC202" s="79"/>
      <c r="DD202" s="79"/>
      <c r="DE202" s="79"/>
      <c r="DF202" s="79"/>
      <c r="DG202" s="79"/>
      <c r="DH202" s="79"/>
      <c r="DI202" s="79"/>
      <c r="DJ202" s="79"/>
      <c r="DK202" s="79"/>
      <c r="DL202" s="79"/>
      <c r="DM202" s="79"/>
      <c r="DN202" s="79"/>
      <c r="DO202" s="79"/>
      <c r="DP202" s="79"/>
      <c r="DQ202" s="79"/>
      <c r="DR202" s="79"/>
      <c r="DS202" s="79"/>
      <c r="DT202" s="79"/>
    </row>
    <row r="203" spans="1:124" s="127" customFormat="1" x14ac:dyDescent="0.2">
      <c r="A203" s="123"/>
      <c r="B203" s="122"/>
      <c r="C203" s="123"/>
      <c r="D203" s="123"/>
      <c r="E203" s="123"/>
      <c r="F203" s="123"/>
      <c r="G203" s="123"/>
      <c r="H203" s="123"/>
      <c r="I203" s="123"/>
      <c r="J203" s="123"/>
      <c r="K203" s="123"/>
      <c r="L203" s="123"/>
      <c r="M203" s="123"/>
      <c r="N203" s="123"/>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c r="CV203" s="79"/>
      <c r="CW203" s="79"/>
      <c r="CX203" s="79"/>
      <c r="CY203" s="79"/>
      <c r="CZ203" s="79"/>
      <c r="DA203" s="79"/>
      <c r="DB203" s="79"/>
      <c r="DC203" s="79"/>
      <c r="DD203" s="79"/>
      <c r="DE203" s="79"/>
      <c r="DF203" s="79"/>
      <c r="DG203" s="79"/>
      <c r="DH203" s="79"/>
      <c r="DI203" s="79"/>
      <c r="DJ203" s="79"/>
      <c r="DK203" s="79"/>
      <c r="DL203" s="79"/>
      <c r="DM203" s="79"/>
      <c r="DN203" s="79"/>
      <c r="DO203" s="79"/>
      <c r="DP203" s="79"/>
      <c r="DQ203" s="79"/>
      <c r="DR203" s="79"/>
      <c r="DS203" s="79"/>
      <c r="DT203" s="79"/>
    </row>
    <row r="204" spans="1:124" s="127" customFormat="1" x14ac:dyDescent="0.2">
      <c r="A204" s="123"/>
      <c r="B204" s="122"/>
      <c r="C204" s="123"/>
      <c r="D204" s="123"/>
      <c r="E204" s="123"/>
      <c r="F204" s="123"/>
      <c r="G204" s="123"/>
      <c r="H204" s="123"/>
      <c r="I204" s="123"/>
      <c r="J204" s="123"/>
      <c r="K204" s="123"/>
      <c r="L204" s="123"/>
      <c r="M204" s="123"/>
      <c r="N204" s="123"/>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79"/>
      <c r="CY204" s="79"/>
      <c r="CZ204" s="79"/>
      <c r="DA204" s="79"/>
      <c r="DB204" s="79"/>
      <c r="DC204" s="79"/>
      <c r="DD204" s="79"/>
      <c r="DE204" s="79"/>
      <c r="DF204" s="79"/>
      <c r="DG204" s="79"/>
      <c r="DH204" s="79"/>
      <c r="DI204" s="79"/>
      <c r="DJ204" s="79"/>
      <c r="DK204" s="79"/>
      <c r="DL204" s="79"/>
      <c r="DM204" s="79"/>
      <c r="DN204" s="79"/>
      <c r="DO204" s="79"/>
      <c r="DP204" s="79"/>
      <c r="DQ204" s="79"/>
      <c r="DR204" s="79"/>
      <c r="DS204" s="79"/>
      <c r="DT204" s="79"/>
    </row>
    <row r="205" spans="1:124" s="127" customFormat="1" x14ac:dyDescent="0.2">
      <c r="A205" s="123"/>
      <c r="B205" s="122"/>
      <c r="C205" s="123"/>
      <c r="D205" s="123"/>
      <c r="E205" s="123"/>
      <c r="F205" s="123"/>
      <c r="G205" s="123"/>
      <c r="H205" s="123"/>
      <c r="I205" s="123"/>
      <c r="J205" s="123"/>
      <c r="K205" s="123"/>
      <c r="L205" s="123"/>
      <c r="M205" s="123"/>
      <c r="N205" s="123"/>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c r="CI205" s="79"/>
      <c r="CJ205" s="79"/>
      <c r="CK205" s="79"/>
      <c r="CL205" s="79"/>
      <c r="CM205" s="79"/>
      <c r="CN205" s="79"/>
      <c r="CO205" s="79"/>
      <c r="CP205" s="79"/>
      <c r="CQ205" s="79"/>
      <c r="CR205" s="79"/>
      <c r="CS205" s="79"/>
      <c r="CT205" s="79"/>
      <c r="CU205" s="79"/>
      <c r="CV205" s="79"/>
      <c r="CW205" s="79"/>
      <c r="CX205" s="79"/>
      <c r="CY205" s="79"/>
      <c r="CZ205" s="79"/>
      <c r="DA205" s="79"/>
      <c r="DB205" s="79"/>
      <c r="DC205" s="79"/>
      <c r="DD205" s="79"/>
      <c r="DE205" s="79"/>
      <c r="DF205" s="79"/>
      <c r="DG205" s="79"/>
      <c r="DH205" s="79"/>
      <c r="DI205" s="79"/>
      <c r="DJ205" s="79"/>
      <c r="DK205" s="79"/>
      <c r="DL205" s="79"/>
      <c r="DM205" s="79"/>
      <c r="DN205" s="79"/>
      <c r="DO205" s="79"/>
      <c r="DP205" s="79"/>
      <c r="DQ205" s="79"/>
      <c r="DR205" s="79"/>
      <c r="DS205" s="79"/>
      <c r="DT205" s="79"/>
    </row>
    <row r="206" spans="1:124" s="127" customFormat="1" x14ac:dyDescent="0.2">
      <c r="A206" s="123"/>
      <c r="B206" s="122"/>
      <c r="C206" s="123"/>
      <c r="D206" s="123"/>
      <c r="E206" s="123"/>
      <c r="F206" s="123"/>
      <c r="G206" s="123"/>
      <c r="H206" s="123"/>
      <c r="I206" s="123"/>
      <c r="J206" s="123"/>
      <c r="K206" s="123"/>
      <c r="L206" s="123"/>
      <c r="M206" s="123"/>
      <c r="N206" s="123"/>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c r="CV206" s="79"/>
      <c r="CW206" s="79"/>
      <c r="CX206" s="79"/>
      <c r="CY206" s="79"/>
      <c r="CZ206" s="79"/>
      <c r="DA206" s="79"/>
      <c r="DB206" s="79"/>
      <c r="DC206" s="79"/>
      <c r="DD206" s="79"/>
      <c r="DE206" s="79"/>
      <c r="DF206" s="79"/>
      <c r="DG206" s="79"/>
      <c r="DH206" s="79"/>
      <c r="DI206" s="79"/>
      <c r="DJ206" s="79"/>
      <c r="DK206" s="79"/>
      <c r="DL206" s="79"/>
      <c r="DM206" s="79"/>
      <c r="DN206" s="79"/>
      <c r="DO206" s="79"/>
      <c r="DP206" s="79"/>
      <c r="DQ206" s="79"/>
      <c r="DR206" s="79"/>
      <c r="DS206" s="79"/>
      <c r="DT206" s="79"/>
    </row>
    <row r="207" spans="1:124" s="127" customFormat="1" x14ac:dyDescent="0.2">
      <c r="A207" s="123"/>
      <c r="B207" s="122"/>
      <c r="C207" s="123"/>
      <c r="D207" s="123"/>
      <c r="E207" s="123"/>
      <c r="F207" s="123"/>
      <c r="G207" s="123"/>
      <c r="H207" s="123"/>
      <c r="I207" s="123"/>
      <c r="J207" s="123"/>
      <c r="K207" s="123"/>
      <c r="L207" s="123"/>
      <c r="M207" s="123"/>
      <c r="N207" s="123"/>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c r="CV207" s="79"/>
      <c r="CW207" s="79"/>
      <c r="CX207" s="79"/>
      <c r="CY207" s="79"/>
      <c r="CZ207" s="79"/>
      <c r="DA207" s="79"/>
      <c r="DB207" s="79"/>
      <c r="DC207" s="79"/>
      <c r="DD207" s="79"/>
      <c r="DE207" s="79"/>
      <c r="DF207" s="79"/>
      <c r="DG207" s="79"/>
      <c r="DH207" s="79"/>
      <c r="DI207" s="79"/>
      <c r="DJ207" s="79"/>
      <c r="DK207" s="79"/>
      <c r="DL207" s="79"/>
      <c r="DM207" s="79"/>
      <c r="DN207" s="79"/>
      <c r="DO207" s="79"/>
      <c r="DP207" s="79"/>
      <c r="DQ207" s="79"/>
      <c r="DR207" s="79"/>
      <c r="DS207" s="79"/>
      <c r="DT207" s="79"/>
    </row>
    <row r="208" spans="1:124" s="127" customFormat="1" x14ac:dyDescent="0.2">
      <c r="A208" s="123"/>
      <c r="B208" s="122"/>
      <c r="C208" s="123"/>
      <c r="D208" s="123"/>
      <c r="E208" s="123"/>
      <c r="F208" s="123"/>
      <c r="G208" s="123"/>
      <c r="H208" s="123"/>
      <c r="I208" s="123"/>
      <c r="J208" s="123"/>
      <c r="K208" s="123"/>
      <c r="L208" s="123"/>
      <c r="M208" s="123"/>
      <c r="N208" s="123"/>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c r="CV208" s="79"/>
      <c r="CW208" s="79"/>
      <c r="CX208" s="79"/>
      <c r="CY208" s="79"/>
      <c r="CZ208" s="79"/>
      <c r="DA208" s="79"/>
      <c r="DB208" s="79"/>
      <c r="DC208" s="79"/>
      <c r="DD208" s="79"/>
      <c r="DE208" s="79"/>
      <c r="DF208" s="79"/>
      <c r="DG208" s="79"/>
      <c r="DH208" s="79"/>
      <c r="DI208" s="79"/>
      <c r="DJ208" s="79"/>
      <c r="DK208" s="79"/>
      <c r="DL208" s="79"/>
      <c r="DM208" s="79"/>
      <c r="DN208" s="79"/>
      <c r="DO208" s="79"/>
      <c r="DP208" s="79"/>
      <c r="DQ208" s="79"/>
      <c r="DR208" s="79"/>
      <c r="DS208" s="79"/>
      <c r="DT208" s="79"/>
    </row>
    <row r="209" spans="1:124" s="127" customFormat="1" x14ac:dyDescent="0.2">
      <c r="A209" s="123"/>
      <c r="B209" s="122"/>
      <c r="C209" s="123"/>
      <c r="D209" s="123"/>
      <c r="E209" s="123"/>
      <c r="F209" s="123"/>
      <c r="G209" s="123"/>
      <c r="H209" s="123"/>
      <c r="I209" s="123"/>
      <c r="J209" s="123"/>
      <c r="K209" s="123"/>
      <c r="L209" s="123"/>
      <c r="M209" s="123"/>
      <c r="N209" s="123"/>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79"/>
      <c r="CK209" s="79"/>
      <c r="CL209" s="79"/>
      <c r="CM209" s="79"/>
      <c r="CN209" s="79"/>
      <c r="CO209" s="79"/>
      <c r="CP209" s="79"/>
      <c r="CQ209" s="79"/>
      <c r="CR209" s="79"/>
      <c r="CS209" s="79"/>
      <c r="CT209" s="79"/>
      <c r="CU209" s="79"/>
      <c r="CV209" s="79"/>
      <c r="CW209" s="79"/>
      <c r="CX209" s="79"/>
      <c r="CY209" s="79"/>
      <c r="CZ209" s="79"/>
      <c r="DA209" s="79"/>
      <c r="DB209" s="79"/>
      <c r="DC209" s="79"/>
      <c r="DD209" s="79"/>
      <c r="DE209" s="79"/>
      <c r="DF209" s="79"/>
      <c r="DG209" s="79"/>
      <c r="DH209" s="79"/>
      <c r="DI209" s="79"/>
      <c r="DJ209" s="79"/>
      <c r="DK209" s="79"/>
      <c r="DL209" s="79"/>
      <c r="DM209" s="79"/>
      <c r="DN209" s="79"/>
      <c r="DO209" s="79"/>
      <c r="DP209" s="79"/>
      <c r="DQ209" s="79"/>
      <c r="DR209" s="79"/>
      <c r="DS209" s="79"/>
      <c r="DT209" s="79"/>
    </row>
    <row r="210" spans="1:124" s="127" customFormat="1" x14ac:dyDescent="0.2">
      <c r="A210" s="123"/>
      <c r="B210" s="122"/>
      <c r="C210" s="123"/>
      <c r="D210" s="123"/>
      <c r="E210" s="123"/>
      <c r="F210" s="123"/>
      <c r="G210" s="123"/>
      <c r="H210" s="123"/>
      <c r="I210" s="123"/>
      <c r="J210" s="123"/>
      <c r="K210" s="123"/>
      <c r="L210" s="123"/>
      <c r="M210" s="123"/>
      <c r="N210" s="123"/>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CS210" s="79"/>
      <c r="CT210" s="79"/>
      <c r="CU210" s="79"/>
      <c r="CV210" s="79"/>
      <c r="CW210" s="79"/>
      <c r="CX210" s="79"/>
      <c r="CY210" s="79"/>
      <c r="CZ210" s="79"/>
      <c r="DA210" s="79"/>
      <c r="DB210" s="79"/>
      <c r="DC210" s="79"/>
      <c r="DD210" s="79"/>
      <c r="DE210" s="79"/>
      <c r="DF210" s="79"/>
      <c r="DG210" s="79"/>
      <c r="DH210" s="79"/>
      <c r="DI210" s="79"/>
      <c r="DJ210" s="79"/>
      <c r="DK210" s="79"/>
      <c r="DL210" s="79"/>
      <c r="DM210" s="79"/>
      <c r="DN210" s="79"/>
      <c r="DO210" s="79"/>
      <c r="DP210" s="79"/>
      <c r="DQ210" s="79"/>
      <c r="DR210" s="79"/>
      <c r="DS210" s="79"/>
      <c r="DT210" s="79"/>
    </row>
    <row r="211" spans="1:124" s="127" customFormat="1" x14ac:dyDescent="0.2">
      <c r="A211" s="123"/>
      <c r="B211" s="122"/>
      <c r="C211" s="123"/>
      <c r="D211" s="123"/>
      <c r="E211" s="123"/>
      <c r="F211" s="123"/>
      <c r="G211" s="123"/>
      <c r="H211" s="123"/>
      <c r="I211" s="123"/>
      <c r="J211" s="123"/>
      <c r="K211" s="123"/>
      <c r="L211" s="123"/>
      <c r="M211" s="123"/>
      <c r="N211" s="123"/>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79"/>
      <c r="CK211" s="79"/>
      <c r="CL211" s="79"/>
      <c r="CM211" s="79"/>
      <c r="CN211" s="79"/>
      <c r="CO211" s="79"/>
      <c r="CP211" s="79"/>
      <c r="CQ211" s="79"/>
      <c r="CR211" s="79"/>
      <c r="CS211" s="79"/>
      <c r="CT211" s="79"/>
      <c r="CU211" s="79"/>
      <c r="CV211" s="79"/>
      <c r="CW211" s="79"/>
      <c r="CX211" s="79"/>
      <c r="CY211" s="79"/>
      <c r="CZ211" s="79"/>
      <c r="DA211" s="79"/>
      <c r="DB211" s="79"/>
      <c r="DC211" s="79"/>
      <c r="DD211" s="79"/>
      <c r="DE211" s="79"/>
      <c r="DF211" s="79"/>
      <c r="DG211" s="79"/>
      <c r="DH211" s="79"/>
      <c r="DI211" s="79"/>
      <c r="DJ211" s="79"/>
      <c r="DK211" s="79"/>
      <c r="DL211" s="79"/>
      <c r="DM211" s="79"/>
      <c r="DN211" s="79"/>
      <c r="DO211" s="79"/>
      <c r="DP211" s="79"/>
      <c r="DQ211" s="79"/>
      <c r="DR211" s="79"/>
      <c r="DS211" s="79"/>
      <c r="DT211" s="79"/>
    </row>
    <row r="212" spans="1:124" s="127" customFormat="1" x14ac:dyDescent="0.2">
      <c r="A212" s="123"/>
      <c r="B212" s="122"/>
      <c r="C212" s="123"/>
      <c r="D212" s="123"/>
      <c r="E212" s="123"/>
      <c r="F212" s="123"/>
      <c r="G212" s="123"/>
      <c r="H212" s="123"/>
      <c r="I212" s="123"/>
      <c r="J212" s="123"/>
      <c r="K212" s="123"/>
      <c r="L212" s="123"/>
      <c r="M212" s="123"/>
      <c r="N212" s="123"/>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c r="CV212" s="79"/>
      <c r="CW212" s="79"/>
      <c r="CX212" s="79"/>
      <c r="CY212" s="79"/>
      <c r="CZ212" s="79"/>
      <c r="DA212" s="79"/>
      <c r="DB212" s="79"/>
      <c r="DC212" s="79"/>
      <c r="DD212" s="79"/>
      <c r="DE212" s="79"/>
      <c r="DF212" s="79"/>
      <c r="DG212" s="79"/>
      <c r="DH212" s="79"/>
      <c r="DI212" s="79"/>
      <c r="DJ212" s="79"/>
      <c r="DK212" s="79"/>
      <c r="DL212" s="79"/>
      <c r="DM212" s="79"/>
      <c r="DN212" s="79"/>
      <c r="DO212" s="79"/>
      <c r="DP212" s="79"/>
      <c r="DQ212" s="79"/>
      <c r="DR212" s="79"/>
      <c r="DS212" s="79"/>
      <c r="DT212" s="79"/>
    </row>
    <row r="213" spans="1:124" s="127" customFormat="1" x14ac:dyDescent="0.2">
      <c r="A213" s="123"/>
      <c r="B213" s="122"/>
      <c r="C213" s="123"/>
      <c r="D213" s="123"/>
      <c r="E213" s="123"/>
      <c r="F213" s="123"/>
      <c r="G213" s="123"/>
      <c r="H213" s="123"/>
      <c r="I213" s="123"/>
      <c r="J213" s="123"/>
      <c r="K213" s="123"/>
      <c r="L213" s="123"/>
      <c r="M213" s="123"/>
      <c r="N213" s="123"/>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c r="CV213" s="79"/>
      <c r="CW213" s="79"/>
      <c r="CX213" s="79"/>
      <c r="CY213" s="79"/>
      <c r="CZ213" s="79"/>
      <c r="DA213" s="79"/>
      <c r="DB213" s="79"/>
      <c r="DC213" s="79"/>
      <c r="DD213" s="79"/>
      <c r="DE213" s="79"/>
      <c r="DF213" s="79"/>
      <c r="DG213" s="79"/>
      <c r="DH213" s="79"/>
      <c r="DI213" s="79"/>
      <c r="DJ213" s="79"/>
      <c r="DK213" s="79"/>
      <c r="DL213" s="79"/>
      <c r="DM213" s="79"/>
      <c r="DN213" s="79"/>
      <c r="DO213" s="79"/>
      <c r="DP213" s="79"/>
      <c r="DQ213" s="79"/>
      <c r="DR213" s="79"/>
      <c r="DS213" s="79"/>
      <c r="DT213" s="79"/>
    </row>
    <row r="214" spans="1:124" s="127" customFormat="1" x14ac:dyDescent="0.2">
      <c r="A214" s="123"/>
      <c r="B214" s="122"/>
      <c r="C214" s="123"/>
      <c r="D214" s="123"/>
      <c r="E214" s="123"/>
      <c r="F214" s="123"/>
      <c r="G214" s="123"/>
      <c r="H214" s="123"/>
      <c r="I214" s="123"/>
      <c r="J214" s="123"/>
      <c r="K214" s="123"/>
      <c r="L214" s="123"/>
      <c r="M214" s="123"/>
      <c r="N214" s="123"/>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c r="CV214" s="79"/>
      <c r="CW214" s="79"/>
      <c r="CX214" s="79"/>
      <c r="CY214" s="79"/>
      <c r="CZ214" s="79"/>
      <c r="DA214" s="79"/>
      <c r="DB214" s="79"/>
      <c r="DC214" s="79"/>
      <c r="DD214" s="79"/>
      <c r="DE214" s="79"/>
      <c r="DF214" s="79"/>
      <c r="DG214" s="79"/>
      <c r="DH214" s="79"/>
      <c r="DI214" s="79"/>
      <c r="DJ214" s="79"/>
      <c r="DK214" s="79"/>
      <c r="DL214" s="79"/>
      <c r="DM214" s="79"/>
      <c r="DN214" s="79"/>
      <c r="DO214" s="79"/>
      <c r="DP214" s="79"/>
      <c r="DQ214" s="79"/>
      <c r="DR214" s="79"/>
      <c r="DS214" s="79"/>
      <c r="DT214" s="79"/>
    </row>
    <row r="215" spans="1:124" s="127" customFormat="1" x14ac:dyDescent="0.2">
      <c r="A215" s="123"/>
      <c r="B215" s="122"/>
      <c r="C215" s="123"/>
      <c r="D215" s="123"/>
      <c r="E215" s="123"/>
      <c r="F215" s="123"/>
      <c r="G215" s="123"/>
      <c r="H215" s="123"/>
      <c r="I215" s="123"/>
      <c r="J215" s="123"/>
      <c r="K215" s="123"/>
      <c r="L215" s="123"/>
      <c r="M215" s="123"/>
      <c r="N215" s="123"/>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79"/>
      <c r="CK215" s="79"/>
      <c r="CL215" s="79"/>
      <c r="CM215" s="79"/>
      <c r="CN215" s="79"/>
      <c r="CO215" s="79"/>
      <c r="CP215" s="79"/>
      <c r="CQ215" s="79"/>
      <c r="CR215" s="79"/>
      <c r="CS215" s="79"/>
      <c r="CT215" s="79"/>
      <c r="CU215" s="79"/>
      <c r="CV215" s="79"/>
      <c r="CW215" s="79"/>
      <c r="CX215" s="79"/>
      <c r="CY215" s="79"/>
      <c r="CZ215" s="79"/>
      <c r="DA215" s="79"/>
      <c r="DB215" s="79"/>
      <c r="DC215" s="79"/>
      <c r="DD215" s="79"/>
      <c r="DE215" s="79"/>
      <c r="DF215" s="79"/>
      <c r="DG215" s="79"/>
      <c r="DH215" s="79"/>
      <c r="DI215" s="79"/>
      <c r="DJ215" s="79"/>
      <c r="DK215" s="79"/>
      <c r="DL215" s="79"/>
      <c r="DM215" s="79"/>
      <c r="DN215" s="79"/>
      <c r="DO215" s="79"/>
      <c r="DP215" s="79"/>
      <c r="DQ215" s="79"/>
      <c r="DR215" s="79"/>
      <c r="DS215" s="79"/>
      <c r="DT215" s="79"/>
    </row>
    <row r="216" spans="1:124" s="127" customFormat="1" x14ac:dyDescent="0.2">
      <c r="A216" s="123"/>
      <c r="B216" s="122"/>
      <c r="C216" s="123"/>
      <c r="D216" s="123"/>
      <c r="E216" s="123"/>
      <c r="F216" s="123"/>
      <c r="G216" s="123"/>
      <c r="H216" s="123"/>
      <c r="I216" s="123"/>
      <c r="J216" s="123"/>
      <c r="K216" s="123"/>
      <c r="L216" s="123"/>
      <c r="M216" s="123"/>
      <c r="N216" s="123"/>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79"/>
      <c r="CE216" s="79"/>
      <c r="CF216" s="79"/>
      <c r="CG216" s="79"/>
      <c r="CH216" s="79"/>
      <c r="CI216" s="79"/>
      <c r="CJ216" s="79"/>
      <c r="CK216" s="79"/>
      <c r="CL216" s="79"/>
      <c r="CM216" s="79"/>
      <c r="CN216" s="79"/>
      <c r="CO216" s="79"/>
      <c r="CP216" s="79"/>
      <c r="CQ216" s="79"/>
      <c r="CR216" s="79"/>
      <c r="CS216" s="79"/>
      <c r="CT216" s="79"/>
      <c r="CU216" s="79"/>
      <c r="CV216" s="79"/>
      <c r="CW216" s="79"/>
      <c r="CX216" s="79"/>
      <c r="CY216" s="79"/>
      <c r="CZ216" s="79"/>
      <c r="DA216" s="79"/>
      <c r="DB216" s="79"/>
      <c r="DC216" s="79"/>
      <c r="DD216" s="79"/>
      <c r="DE216" s="79"/>
      <c r="DF216" s="79"/>
      <c r="DG216" s="79"/>
      <c r="DH216" s="79"/>
      <c r="DI216" s="79"/>
      <c r="DJ216" s="79"/>
      <c r="DK216" s="79"/>
      <c r="DL216" s="79"/>
      <c r="DM216" s="79"/>
      <c r="DN216" s="79"/>
      <c r="DO216" s="79"/>
      <c r="DP216" s="79"/>
      <c r="DQ216" s="79"/>
      <c r="DR216" s="79"/>
      <c r="DS216" s="79"/>
      <c r="DT216" s="79"/>
    </row>
    <row r="217" spans="1:124" s="127" customFormat="1" x14ac:dyDescent="0.2">
      <c r="A217" s="123"/>
      <c r="B217" s="122"/>
      <c r="C217" s="123"/>
      <c r="D217" s="123"/>
      <c r="E217" s="123"/>
      <c r="F217" s="123"/>
      <c r="G217" s="123"/>
      <c r="H217" s="123"/>
      <c r="I217" s="123"/>
      <c r="J217" s="123"/>
      <c r="K217" s="123"/>
      <c r="L217" s="123"/>
      <c r="M217" s="123"/>
      <c r="N217" s="123"/>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c r="CV217" s="79"/>
      <c r="CW217" s="79"/>
      <c r="CX217" s="79"/>
      <c r="CY217" s="79"/>
      <c r="CZ217" s="79"/>
      <c r="DA217" s="79"/>
      <c r="DB217" s="79"/>
      <c r="DC217" s="79"/>
      <c r="DD217" s="79"/>
      <c r="DE217" s="79"/>
      <c r="DF217" s="79"/>
      <c r="DG217" s="79"/>
      <c r="DH217" s="79"/>
      <c r="DI217" s="79"/>
      <c r="DJ217" s="79"/>
      <c r="DK217" s="79"/>
      <c r="DL217" s="79"/>
      <c r="DM217" s="79"/>
      <c r="DN217" s="79"/>
      <c r="DO217" s="79"/>
      <c r="DP217" s="79"/>
      <c r="DQ217" s="79"/>
      <c r="DR217" s="79"/>
      <c r="DS217" s="79"/>
      <c r="DT217" s="79"/>
    </row>
    <row r="218" spans="1:124" s="127" customFormat="1" x14ac:dyDescent="0.2">
      <c r="A218" s="123"/>
      <c r="B218" s="122"/>
      <c r="C218" s="123"/>
      <c r="D218" s="123"/>
      <c r="E218" s="123"/>
      <c r="F218" s="123"/>
      <c r="G218" s="123"/>
      <c r="H218" s="123"/>
      <c r="I218" s="123"/>
      <c r="J218" s="123"/>
      <c r="K218" s="123"/>
      <c r="L218" s="123"/>
      <c r="M218" s="123"/>
      <c r="N218" s="123"/>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CS218" s="79"/>
      <c r="CT218" s="79"/>
      <c r="CU218" s="79"/>
      <c r="CV218" s="79"/>
      <c r="CW218" s="79"/>
      <c r="CX218" s="79"/>
      <c r="CY218" s="79"/>
      <c r="CZ218" s="79"/>
      <c r="DA218" s="79"/>
      <c r="DB218" s="79"/>
      <c r="DC218" s="79"/>
      <c r="DD218" s="79"/>
      <c r="DE218" s="79"/>
      <c r="DF218" s="79"/>
      <c r="DG218" s="79"/>
      <c r="DH218" s="79"/>
      <c r="DI218" s="79"/>
      <c r="DJ218" s="79"/>
      <c r="DK218" s="79"/>
      <c r="DL218" s="79"/>
      <c r="DM218" s="79"/>
      <c r="DN218" s="79"/>
      <c r="DO218" s="79"/>
      <c r="DP218" s="79"/>
      <c r="DQ218" s="79"/>
      <c r="DR218" s="79"/>
      <c r="DS218" s="79"/>
      <c r="DT218" s="79"/>
    </row>
    <row r="219" spans="1:124" s="127" customFormat="1" x14ac:dyDescent="0.2">
      <c r="A219" s="123"/>
      <c r="B219" s="122"/>
      <c r="C219" s="123"/>
      <c r="D219" s="123"/>
      <c r="E219" s="123"/>
      <c r="F219" s="123"/>
      <c r="G219" s="123"/>
      <c r="H219" s="123"/>
      <c r="I219" s="123"/>
      <c r="J219" s="123"/>
      <c r="K219" s="123"/>
      <c r="L219" s="123"/>
      <c r="M219" s="123"/>
      <c r="N219" s="123"/>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c r="DJ219" s="79"/>
      <c r="DK219" s="79"/>
      <c r="DL219" s="79"/>
      <c r="DM219" s="79"/>
      <c r="DN219" s="79"/>
      <c r="DO219" s="79"/>
      <c r="DP219" s="79"/>
      <c r="DQ219" s="79"/>
      <c r="DR219" s="79"/>
      <c r="DS219" s="79"/>
      <c r="DT219" s="79"/>
    </row>
    <row r="220" spans="1:124" s="127" customFormat="1" x14ac:dyDescent="0.2">
      <c r="A220" s="123"/>
      <c r="B220" s="122"/>
      <c r="C220" s="123"/>
      <c r="D220" s="123"/>
      <c r="E220" s="123"/>
      <c r="F220" s="123"/>
      <c r="G220" s="123"/>
      <c r="H220" s="123"/>
      <c r="I220" s="123"/>
      <c r="J220" s="123"/>
      <c r="K220" s="123"/>
      <c r="L220" s="123"/>
      <c r="M220" s="123"/>
      <c r="N220" s="123"/>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c r="CV220" s="79"/>
      <c r="CW220" s="79"/>
      <c r="CX220" s="79"/>
      <c r="CY220" s="79"/>
      <c r="CZ220" s="79"/>
      <c r="DA220" s="79"/>
      <c r="DB220" s="79"/>
      <c r="DC220" s="79"/>
      <c r="DD220" s="79"/>
      <c r="DE220" s="79"/>
      <c r="DF220" s="79"/>
      <c r="DG220" s="79"/>
      <c r="DH220" s="79"/>
      <c r="DI220" s="79"/>
      <c r="DJ220" s="79"/>
      <c r="DK220" s="79"/>
      <c r="DL220" s="79"/>
      <c r="DM220" s="79"/>
      <c r="DN220" s="79"/>
      <c r="DO220" s="79"/>
      <c r="DP220" s="79"/>
      <c r="DQ220" s="79"/>
      <c r="DR220" s="79"/>
      <c r="DS220" s="79"/>
      <c r="DT220" s="79"/>
    </row>
    <row r="221" spans="1:124" s="127" customFormat="1" x14ac:dyDescent="0.2">
      <c r="A221" s="123"/>
      <c r="B221" s="122"/>
      <c r="C221" s="123"/>
      <c r="D221" s="123"/>
      <c r="E221" s="123"/>
      <c r="F221" s="123"/>
      <c r="G221" s="123"/>
      <c r="H221" s="123"/>
      <c r="I221" s="123"/>
      <c r="J221" s="123"/>
      <c r="K221" s="123"/>
      <c r="L221" s="123"/>
      <c r="M221" s="123"/>
      <c r="N221" s="123"/>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c r="CV221" s="79"/>
      <c r="CW221" s="79"/>
      <c r="CX221" s="79"/>
      <c r="CY221" s="79"/>
      <c r="CZ221" s="79"/>
      <c r="DA221" s="79"/>
      <c r="DB221" s="79"/>
      <c r="DC221" s="79"/>
      <c r="DD221" s="79"/>
      <c r="DE221" s="79"/>
      <c r="DF221" s="79"/>
      <c r="DG221" s="79"/>
      <c r="DH221" s="79"/>
      <c r="DI221" s="79"/>
      <c r="DJ221" s="79"/>
      <c r="DK221" s="79"/>
      <c r="DL221" s="79"/>
      <c r="DM221" s="79"/>
      <c r="DN221" s="79"/>
      <c r="DO221" s="79"/>
      <c r="DP221" s="79"/>
      <c r="DQ221" s="79"/>
      <c r="DR221" s="79"/>
      <c r="DS221" s="79"/>
      <c r="DT221" s="79"/>
    </row>
    <row r="222" spans="1:124" s="127" customFormat="1" x14ac:dyDescent="0.2">
      <c r="A222" s="123"/>
      <c r="B222" s="122"/>
      <c r="C222" s="123"/>
      <c r="D222" s="123"/>
      <c r="E222" s="123"/>
      <c r="F222" s="123"/>
      <c r="G222" s="123"/>
      <c r="H222" s="123"/>
      <c r="I222" s="123"/>
      <c r="J222" s="123"/>
      <c r="K222" s="123"/>
      <c r="L222" s="123"/>
      <c r="M222" s="123"/>
      <c r="N222" s="123"/>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c r="CV222" s="79"/>
      <c r="CW222" s="79"/>
      <c r="CX222" s="79"/>
      <c r="CY222" s="79"/>
      <c r="CZ222" s="79"/>
      <c r="DA222" s="79"/>
      <c r="DB222" s="79"/>
      <c r="DC222" s="79"/>
      <c r="DD222" s="79"/>
      <c r="DE222" s="79"/>
      <c r="DF222" s="79"/>
      <c r="DG222" s="79"/>
      <c r="DH222" s="79"/>
      <c r="DI222" s="79"/>
      <c r="DJ222" s="79"/>
      <c r="DK222" s="79"/>
      <c r="DL222" s="79"/>
      <c r="DM222" s="79"/>
      <c r="DN222" s="79"/>
      <c r="DO222" s="79"/>
      <c r="DP222" s="79"/>
      <c r="DQ222" s="79"/>
      <c r="DR222" s="79"/>
      <c r="DS222" s="79"/>
      <c r="DT222" s="79"/>
    </row>
    <row r="223" spans="1:124" s="127" customFormat="1" x14ac:dyDescent="0.2">
      <c r="A223" s="123"/>
      <c r="B223" s="122"/>
      <c r="C223" s="123"/>
      <c r="D223" s="123"/>
      <c r="E223" s="123"/>
      <c r="F223" s="123"/>
      <c r="G223" s="123"/>
      <c r="H223" s="123"/>
      <c r="I223" s="123"/>
      <c r="J223" s="123"/>
      <c r="K223" s="123"/>
      <c r="L223" s="123"/>
      <c r="M223" s="123"/>
      <c r="N223" s="123"/>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c r="CV223" s="79"/>
      <c r="CW223" s="79"/>
      <c r="CX223" s="79"/>
      <c r="CY223" s="79"/>
      <c r="CZ223" s="79"/>
      <c r="DA223" s="79"/>
      <c r="DB223" s="79"/>
      <c r="DC223" s="79"/>
      <c r="DD223" s="79"/>
      <c r="DE223" s="79"/>
      <c r="DF223" s="79"/>
      <c r="DG223" s="79"/>
      <c r="DH223" s="79"/>
      <c r="DI223" s="79"/>
      <c r="DJ223" s="79"/>
      <c r="DK223" s="79"/>
      <c r="DL223" s="79"/>
      <c r="DM223" s="79"/>
      <c r="DN223" s="79"/>
      <c r="DO223" s="79"/>
      <c r="DP223" s="79"/>
      <c r="DQ223" s="79"/>
      <c r="DR223" s="79"/>
      <c r="DS223" s="79"/>
      <c r="DT223" s="79"/>
    </row>
    <row r="224" spans="1:124" s="127" customFormat="1" x14ac:dyDescent="0.2">
      <c r="A224" s="123"/>
      <c r="B224" s="122"/>
      <c r="C224" s="123"/>
      <c r="D224" s="123"/>
      <c r="E224" s="123"/>
      <c r="F224" s="123"/>
      <c r="G224" s="123"/>
      <c r="H224" s="123"/>
      <c r="I224" s="123"/>
      <c r="J224" s="123"/>
      <c r="K224" s="123"/>
      <c r="L224" s="123"/>
      <c r="M224" s="123"/>
      <c r="N224" s="123"/>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c r="CI224" s="79"/>
      <c r="CJ224" s="79"/>
      <c r="CK224" s="79"/>
      <c r="CL224" s="79"/>
      <c r="CM224" s="79"/>
      <c r="CN224" s="79"/>
      <c r="CO224" s="79"/>
      <c r="CP224" s="79"/>
      <c r="CQ224" s="79"/>
      <c r="CR224" s="79"/>
      <c r="CS224" s="79"/>
      <c r="CT224" s="79"/>
      <c r="CU224" s="79"/>
      <c r="CV224" s="79"/>
      <c r="CW224" s="79"/>
      <c r="CX224" s="79"/>
      <c r="CY224" s="79"/>
      <c r="CZ224" s="79"/>
      <c r="DA224" s="79"/>
      <c r="DB224" s="79"/>
      <c r="DC224" s="79"/>
      <c r="DD224" s="79"/>
      <c r="DE224" s="79"/>
      <c r="DF224" s="79"/>
      <c r="DG224" s="79"/>
      <c r="DH224" s="79"/>
      <c r="DI224" s="79"/>
      <c r="DJ224" s="79"/>
      <c r="DK224" s="79"/>
      <c r="DL224" s="79"/>
      <c r="DM224" s="79"/>
      <c r="DN224" s="79"/>
      <c r="DO224" s="79"/>
      <c r="DP224" s="79"/>
      <c r="DQ224" s="79"/>
      <c r="DR224" s="79"/>
      <c r="DS224" s="79"/>
      <c r="DT224" s="79"/>
    </row>
    <row r="225" spans="1:124" s="127" customFormat="1" x14ac:dyDescent="0.2">
      <c r="A225" s="123"/>
      <c r="B225" s="122"/>
      <c r="C225" s="123"/>
      <c r="D225" s="123"/>
      <c r="E225" s="123"/>
      <c r="F225" s="123"/>
      <c r="G225" s="123"/>
      <c r="H225" s="123"/>
      <c r="I225" s="123"/>
      <c r="J225" s="123"/>
      <c r="K225" s="123"/>
      <c r="L225" s="123"/>
      <c r="M225" s="123"/>
      <c r="N225" s="123"/>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79"/>
      <c r="CE225" s="79"/>
      <c r="CF225" s="79"/>
      <c r="CG225" s="79"/>
      <c r="CH225" s="79"/>
      <c r="CI225" s="79"/>
      <c r="CJ225" s="79"/>
      <c r="CK225" s="79"/>
      <c r="CL225" s="79"/>
      <c r="CM225" s="79"/>
      <c r="CN225" s="79"/>
      <c r="CO225" s="79"/>
      <c r="CP225" s="79"/>
      <c r="CQ225" s="79"/>
      <c r="CR225" s="79"/>
      <c r="CS225" s="79"/>
      <c r="CT225" s="79"/>
      <c r="CU225" s="79"/>
      <c r="CV225" s="79"/>
      <c r="CW225" s="79"/>
      <c r="CX225" s="79"/>
      <c r="CY225" s="79"/>
      <c r="CZ225" s="79"/>
      <c r="DA225" s="79"/>
      <c r="DB225" s="79"/>
      <c r="DC225" s="79"/>
      <c r="DD225" s="79"/>
      <c r="DE225" s="79"/>
      <c r="DF225" s="79"/>
      <c r="DG225" s="79"/>
      <c r="DH225" s="79"/>
      <c r="DI225" s="79"/>
      <c r="DJ225" s="79"/>
      <c r="DK225" s="79"/>
      <c r="DL225" s="79"/>
      <c r="DM225" s="79"/>
      <c r="DN225" s="79"/>
      <c r="DO225" s="79"/>
      <c r="DP225" s="79"/>
      <c r="DQ225" s="79"/>
      <c r="DR225" s="79"/>
      <c r="DS225" s="79"/>
      <c r="DT225" s="79"/>
    </row>
    <row r="226" spans="1:124" s="127" customFormat="1" x14ac:dyDescent="0.2">
      <c r="A226" s="123"/>
      <c r="B226" s="122"/>
      <c r="C226" s="123"/>
      <c r="D226" s="123"/>
      <c r="E226" s="123"/>
      <c r="F226" s="123"/>
      <c r="G226" s="123"/>
      <c r="H226" s="123"/>
      <c r="I226" s="123"/>
      <c r="J226" s="123"/>
      <c r="K226" s="123"/>
      <c r="L226" s="123"/>
      <c r="M226" s="123"/>
      <c r="N226" s="123"/>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c r="CV226" s="79"/>
      <c r="CW226" s="79"/>
      <c r="CX226" s="79"/>
      <c r="CY226" s="79"/>
      <c r="CZ226" s="79"/>
      <c r="DA226" s="79"/>
      <c r="DB226" s="79"/>
      <c r="DC226" s="79"/>
      <c r="DD226" s="79"/>
      <c r="DE226" s="79"/>
      <c r="DF226" s="79"/>
      <c r="DG226" s="79"/>
      <c r="DH226" s="79"/>
      <c r="DI226" s="79"/>
      <c r="DJ226" s="79"/>
      <c r="DK226" s="79"/>
      <c r="DL226" s="79"/>
      <c r="DM226" s="79"/>
      <c r="DN226" s="79"/>
      <c r="DO226" s="79"/>
      <c r="DP226" s="79"/>
      <c r="DQ226" s="79"/>
      <c r="DR226" s="79"/>
      <c r="DS226" s="79"/>
      <c r="DT226" s="79"/>
    </row>
    <row r="227" spans="1:124" s="127" customFormat="1" x14ac:dyDescent="0.2">
      <c r="A227" s="123"/>
      <c r="B227" s="122"/>
      <c r="C227" s="123"/>
      <c r="D227" s="123"/>
      <c r="E227" s="123"/>
      <c r="F227" s="123"/>
      <c r="G227" s="123"/>
      <c r="H227" s="123"/>
      <c r="I227" s="123"/>
      <c r="J227" s="123"/>
      <c r="K227" s="123"/>
      <c r="L227" s="123"/>
      <c r="M227" s="123"/>
      <c r="N227" s="123"/>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row>
    <row r="228" spans="1:124" s="127" customFormat="1" x14ac:dyDescent="0.2">
      <c r="A228" s="123"/>
      <c r="B228" s="122"/>
      <c r="C228" s="123"/>
      <c r="D228" s="123"/>
      <c r="E228" s="123"/>
      <c r="F228" s="123"/>
      <c r="G228" s="123"/>
      <c r="H228" s="123"/>
      <c r="I228" s="123"/>
      <c r="J228" s="123"/>
      <c r="K228" s="123"/>
      <c r="L228" s="123"/>
      <c r="M228" s="123"/>
      <c r="N228" s="123"/>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79"/>
      <c r="DJ228" s="79"/>
      <c r="DK228" s="79"/>
      <c r="DL228" s="79"/>
      <c r="DM228" s="79"/>
      <c r="DN228" s="79"/>
      <c r="DO228" s="79"/>
      <c r="DP228" s="79"/>
      <c r="DQ228" s="79"/>
      <c r="DR228" s="79"/>
      <c r="DS228" s="79"/>
      <c r="DT228" s="79"/>
    </row>
    <row r="229" spans="1:124" s="127" customFormat="1" x14ac:dyDescent="0.2">
      <c r="A229" s="123"/>
      <c r="B229" s="122"/>
      <c r="C229" s="123"/>
      <c r="D229" s="123"/>
      <c r="E229" s="123"/>
      <c r="F229" s="123"/>
      <c r="G229" s="123"/>
      <c r="H229" s="123"/>
      <c r="I229" s="123"/>
      <c r="J229" s="123"/>
      <c r="K229" s="123"/>
      <c r="L229" s="123"/>
      <c r="M229" s="123"/>
      <c r="N229" s="123"/>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79"/>
      <c r="DJ229" s="79"/>
      <c r="DK229" s="79"/>
      <c r="DL229" s="79"/>
      <c r="DM229" s="79"/>
      <c r="DN229" s="79"/>
      <c r="DO229" s="79"/>
      <c r="DP229" s="79"/>
      <c r="DQ229" s="79"/>
      <c r="DR229" s="79"/>
      <c r="DS229" s="79"/>
      <c r="DT229" s="79"/>
    </row>
    <row r="230" spans="1:124" s="127" customFormat="1" x14ac:dyDescent="0.2">
      <c r="A230" s="123"/>
      <c r="B230" s="122"/>
      <c r="C230" s="123"/>
      <c r="D230" s="123"/>
      <c r="E230" s="123"/>
      <c r="F230" s="123"/>
      <c r="G230" s="123"/>
      <c r="H230" s="123"/>
      <c r="I230" s="123"/>
      <c r="J230" s="123"/>
      <c r="K230" s="123"/>
      <c r="L230" s="123"/>
      <c r="M230" s="123"/>
      <c r="N230" s="123"/>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79"/>
      <c r="DJ230" s="79"/>
      <c r="DK230" s="79"/>
      <c r="DL230" s="79"/>
      <c r="DM230" s="79"/>
      <c r="DN230" s="79"/>
      <c r="DO230" s="79"/>
      <c r="DP230" s="79"/>
      <c r="DQ230" s="79"/>
      <c r="DR230" s="79"/>
      <c r="DS230" s="79"/>
      <c r="DT230" s="79"/>
    </row>
    <row r="231" spans="1:124" s="127" customFormat="1" x14ac:dyDescent="0.2">
      <c r="A231" s="123"/>
      <c r="B231" s="122"/>
      <c r="C231" s="123"/>
      <c r="D231" s="123"/>
      <c r="E231" s="123"/>
      <c r="F231" s="123"/>
      <c r="G231" s="123"/>
      <c r="H231" s="123"/>
      <c r="I231" s="123"/>
      <c r="J231" s="123"/>
      <c r="K231" s="123"/>
      <c r="L231" s="123"/>
      <c r="M231" s="123"/>
      <c r="N231" s="123"/>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79"/>
      <c r="DJ231" s="79"/>
      <c r="DK231" s="79"/>
      <c r="DL231" s="79"/>
      <c r="DM231" s="79"/>
      <c r="DN231" s="79"/>
      <c r="DO231" s="79"/>
      <c r="DP231" s="79"/>
      <c r="DQ231" s="79"/>
      <c r="DR231" s="79"/>
      <c r="DS231" s="79"/>
      <c r="DT231" s="79"/>
    </row>
    <row r="232" spans="1:124" s="127" customFormat="1" x14ac:dyDescent="0.2">
      <c r="A232" s="123"/>
      <c r="B232" s="122"/>
      <c r="C232" s="123"/>
      <c r="D232" s="123"/>
      <c r="E232" s="123"/>
      <c r="F232" s="123"/>
      <c r="G232" s="123"/>
      <c r="H232" s="123"/>
      <c r="I232" s="123"/>
      <c r="J232" s="123"/>
      <c r="K232" s="123"/>
      <c r="L232" s="123"/>
      <c r="M232" s="123"/>
      <c r="N232" s="123"/>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79"/>
      <c r="DJ232" s="79"/>
      <c r="DK232" s="79"/>
      <c r="DL232" s="79"/>
      <c r="DM232" s="79"/>
      <c r="DN232" s="79"/>
      <c r="DO232" s="79"/>
      <c r="DP232" s="79"/>
      <c r="DQ232" s="79"/>
      <c r="DR232" s="79"/>
      <c r="DS232" s="79"/>
      <c r="DT232" s="79"/>
    </row>
    <row r="233" spans="1:124" s="127" customFormat="1" x14ac:dyDescent="0.2">
      <c r="A233" s="123"/>
      <c r="B233" s="122"/>
      <c r="C233" s="123"/>
      <c r="D233" s="123"/>
      <c r="E233" s="123"/>
      <c r="F233" s="123"/>
      <c r="G233" s="123"/>
      <c r="H233" s="123"/>
      <c r="I233" s="123"/>
      <c r="J233" s="123"/>
      <c r="K233" s="123"/>
      <c r="L233" s="123"/>
      <c r="M233" s="123"/>
      <c r="N233" s="123"/>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79"/>
      <c r="DJ233" s="79"/>
      <c r="DK233" s="79"/>
      <c r="DL233" s="79"/>
      <c r="DM233" s="79"/>
      <c r="DN233" s="79"/>
      <c r="DO233" s="79"/>
      <c r="DP233" s="79"/>
      <c r="DQ233" s="79"/>
      <c r="DR233" s="79"/>
      <c r="DS233" s="79"/>
      <c r="DT233" s="79"/>
    </row>
    <row r="234" spans="1:124" s="127" customFormat="1" x14ac:dyDescent="0.2">
      <c r="A234" s="123"/>
      <c r="B234" s="122"/>
      <c r="C234" s="123"/>
      <c r="D234" s="123"/>
      <c r="E234" s="123"/>
      <c r="F234" s="123"/>
      <c r="G234" s="123"/>
      <c r="H234" s="123"/>
      <c r="I234" s="123"/>
      <c r="J234" s="123"/>
      <c r="K234" s="123"/>
      <c r="L234" s="123"/>
      <c r="M234" s="123"/>
      <c r="N234" s="123"/>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c r="CV234" s="79"/>
      <c r="CW234" s="79"/>
      <c r="CX234" s="79"/>
      <c r="CY234" s="79"/>
      <c r="CZ234" s="79"/>
      <c r="DA234" s="79"/>
      <c r="DB234" s="79"/>
      <c r="DC234" s="79"/>
      <c r="DD234" s="79"/>
      <c r="DE234" s="79"/>
      <c r="DF234" s="79"/>
      <c r="DG234" s="79"/>
      <c r="DH234" s="79"/>
      <c r="DI234" s="79"/>
      <c r="DJ234" s="79"/>
      <c r="DK234" s="79"/>
      <c r="DL234" s="79"/>
      <c r="DM234" s="79"/>
      <c r="DN234" s="79"/>
      <c r="DO234" s="79"/>
      <c r="DP234" s="79"/>
      <c r="DQ234" s="79"/>
      <c r="DR234" s="79"/>
      <c r="DS234" s="79"/>
      <c r="DT234" s="79"/>
    </row>
    <row r="235" spans="1:124" s="127" customFormat="1" x14ac:dyDescent="0.2">
      <c r="A235" s="123"/>
      <c r="B235" s="122"/>
      <c r="C235" s="123"/>
      <c r="D235" s="123"/>
      <c r="E235" s="123"/>
      <c r="F235" s="123"/>
      <c r="G235" s="123"/>
      <c r="H235" s="123"/>
      <c r="I235" s="123"/>
      <c r="J235" s="123"/>
      <c r="K235" s="123"/>
      <c r="L235" s="123"/>
      <c r="M235" s="123"/>
      <c r="N235" s="123"/>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c r="CV235" s="79"/>
      <c r="CW235" s="79"/>
      <c r="CX235" s="79"/>
      <c r="CY235" s="79"/>
      <c r="CZ235" s="79"/>
      <c r="DA235" s="79"/>
      <c r="DB235" s="79"/>
      <c r="DC235" s="79"/>
      <c r="DD235" s="79"/>
      <c r="DE235" s="79"/>
      <c r="DF235" s="79"/>
      <c r="DG235" s="79"/>
      <c r="DH235" s="79"/>
      <c r="DI235" s="79"/>
      <c r="DJ235" s="79"/>
      <c r="DK235" s="79"/>
      <c r="DL235" s="79"/>
      <c r="DM235" s="79"/>
      <c r="DN235" s="79"/>
      <c r="DO235" s="79"/>
      <c r="DP235" s="79"/>
      <c r="DQ235" s="79"/>
      <c r="DR235" s="79"/>
      <c r="DS235" s="79"/>
      <c r="DT235" s="79"/>
    </row>
    <row r="236" spans="1:124" s="127" customFormat="1" x14ac:dyDescent="0.2">
      <c r="A236" s="123"/>
      <c r="B236" s="122"/>
      <c r="C236" s="123"/>
      <c r="D236" s="123"/>
      <c r="E236" s="123"/>
      <c r="F236" s="123"/>
      <c r="G236" s="123"/>
      <c r="H236" s="123"/>
      <c r="I236" s="123"/>
      <c r="J236" s="123"/>
      <c r="K236" s="123"/>
      <c r="L236" s="123"/>
      <c r="M236" s="123"/>
      <c r="N236" s="123"/>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79"/>
      <c r="DJ236" s="79"/>
      <c r="DK236" s="79"/>
      <c r="DL236" s="79"/>
      <c r="DM236" s="79"/>
      <c r="DN236" s="79"/>
      <c r="DO236" s="79"/>
      <c r="DP236" s="79"/>
      <c r="DQ236" s="79"/>
      <c r="DR236" s="79"/>
      <c r="DS236" s="79"/>
      <c r="DT236" s="79"/>
    </row>
    <row r="237" spans="1:124" s="127" customFormat="1" x14ac:dyDescent="0.2">
      <c r="A237" s="123"/>
      <c r="B237" s="122"/>
      <c r="C237" s="123"/>
      <c r="D237" s="123"/>
      <c r="E237" s="123"/>
      <c r="F237" s="123"/>
      <c r="G237" s="123"/>
      <c r="H237" s="123"/>
      <c r="I237" s="123"/>
      <c r="J237" s="123"/>
      <c r="K237" s="123"/>
      <c r="L237" s="123"/>
      <c r="M237" s="123"/>
      <c r="N237" s="123"/>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79"/>
      <c r="DJ237" s="79"/>
      <c r="DK237" s="79"/>
      <c r="DL237" s="79"/>
      <c r="DM237" s="79"/>
      <c r="DN237" s="79"/>
      <c r="DO237" s="79"/>
      <c r="DP237" s="79"/>
      <c r="DQ237" s="79"/>
      <c r="DR237" s="79"/>
      <c r="DS237" s="79"/>
      <c r="DT237" s="79"/>
    </row>
    <row r="238" spans="1:124" s="127" customFormat="1" x14ac:dyDescent="0.2">
      <c r="A238" s="123"/>
      <c r="B238" s="122"/>
      <c r="C238" s="123"/>
      <c r="D238" s="123"/>
      <c r="E238" s="123"/>
      <c r="F238" s="123"/>
      <c r="G238" s="123"/>
      <c r="H238" s="123"/>
      <c r="I238" s="123"/>
      <c r="J238" s="123"/>
      <c r="K238" s="123"/>
      <c r="L238" s="123"/>
      <c r="M238" s="123"/>
      <c r="N238" s="123"/>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79"/>
      <c r="DJ238" s="79"/>
      <c r="DK238" s="79"/>
      <c r="DL238" s="79"/>
      <c r="DM238" s="79"/>
      <c r="DN238" s="79"/>
      <c r="DO238" s="79"/>
      <c r="DP238" s="79"/>
      <c r="DQ238" s="79"/>
      <c r="DR238" s="79"/>
      <c r="DS238" s="79"/>
      <c r="DT238" s="79"/>
    </row>
    <row r="239" spans="1:124" s="127" customFormat="1" x14ac:dyDescent="0.2">
      <c r="A239" s="123"/>
      <c r="B239" s="122"/>
      <c r="C239" s="123"/>
      <c r="D239" s="123"/>
      <c r="E239" s="123"/>
      <c r="F239" s="123"/>
      <c r="G239" s="123"/>
      <c r="H239" s="123"/>
      <c r="I239" s="123"/>
      <c r="J239" s="123"/>
      <c r="K239" s="123"/>
      <c r="L239" s="123"/>
      <c r="M239" s="123"/>
      <c r="N239" s="123"/>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79"/>
      <c r="DJ239" s="79"/>
      <c r="DK239" s="79"/>
      <c r="DL239" s="79"/>
      <c r="DM239" s="79"/>
      <c r="DN239" s="79"/>
      <c r="DO239" s="79"/>
      <c r="DP239" s="79"/>
      <c r="DQ239" s="79"/>
      <c r="DR239" s="79"/>
      <c r="DS239" s="79"/>
      <c r="DT239" s="79"/>
    </row>
    <row r="240" spans="1:124" s="127" customFormat="1" x14ac:dyDescent="0.2">
      <c r="A240" s="123"/>
      <c r="B240" s="122"/>
      <c r="C240" s="123"/>
      <c r="D240" s="123"/>
      <c r="E240" s="123"/>
      <c r="F240" s="123"/>
      <c r="G240" s="123"/>
      <c r="H240" s="123"/>
      <c r="I240" s="123"/>
      <c r="J240" s="123"/>
      <c r="K240" s="123"/>
      <c r="L240" s="123"/>
      <c r="M240" s="123"/>
      <c r="N240" s="123"/>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79"/>
      <c r="DJ240" s="79"/>
      <c r="DK240" s="79"/>
      <c r="DL240" s="79"/>
      <c r="DM240" s="79"/>
      <c r="DN240" s="79"/>
      <c r="DO240" s="79"/>
      <c r="DP240" s="79"/>
      <c r="DQ240" s="79"/>
      <c r="DR240" s="79"/>
      <c r="DS240" s="79"/>
      <c r="DT240" s="79"/>
    </row>
    <row r="241" spans="1:124" s="127" customFormat="1" x14ac:dyDescent="0.2">
      <c r="A241" s="123"/>
      <c r="B241" s="122"/>
      <c r="C241" s="123"/>
      <c r="D241" s="123"/>
      <c r="E241" s="123"/>
      <c r="F241" s="123"/>
      <c r="G241" s="123"/>
      <c r="H241" s="123"/>
      <c r="I241" s="123"/>
      <c r="J241" s="123"/>
      <c r="K241" s="123"/>
      <c r="L241" s="123"/>
      <c r="M241" s="123"/>
      <c r="N241" s="123"/>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79"/>
      <c r="DJ241" s="79"/>
      <c r="DK241" s="79"/>
      <c r="DL241" s="79"/>
      <c r="DM241" s="79"/>
      <c r="DN241" s="79"/>
      <c r="DO241" s="79"/>
      <c r="DP241" s="79"/>
      <c r="DQ241" s="79"/>
      <c r="DR241" s="79"/>
      <c r="DS241" s="79"/>
      <c r="DT241" s="79"/>
    </row>
    <row r="242" spans="1:124" s="127" customFormat="1" x14ac:dyDescent="0.2">
      <c r="A242" s="123"/>
      <c r="B242" s="122"/>
      <c r="C242" s="123"/>
      <c r="D242" s="123"/>
      <c r="E242" s="123"/>
      <c r="F242" s="123"/>
      <c r="G242" s="123"/>
      <c r="H242" s="123"/>
      <c r="I242" s="123"/>
      <c r="J242" s="123"/>
      <c r="K242" s="123"/>
      <c r="L242" s="123"/>
      <c r="M242" s="123"/>
      <c r="N242" s="123"/>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79"/>
      <c r="CY242" s="79"/>
      <c r="CZ242" s="79"/>
      <c r="DA242" s="79"/>
      <c r="DB242" s="79"/>
      <c r="DC242" s="79"/>
      <c r="DD242" s="79"/>
      <c r="DE242" s="79"/>
      <c r="DF242" s="79"/>
      <c r="DG242" s="79"/>
      <c r="DH242" s="79"/>
      <c r="DI242" s="79"/>
      <c r="DJ242" s="79"/>
      <c r="DK242" s="79"/>
      <c r="DL242" s="79"/>
      <c r="DM242" s="79"/>
      <c r="DN242" s="79"/>
      <c r="DO242" s="79"/>
      <c r="DP242" s="79"/>
      <c r="DQ242" s="79"/>
      <c r="DR242" s="79"/>
      <c r="DS242" s="79"/>
      <c r="DT242" s="79"/>
    </row>
    <row r="243" spans="1:124" s="127" customFormat="1" x14ac:dyDescent="0.2">
      <c r="A243" s="123"/>
      <c r="B243" s="122"/>
      <c r="C243" s="123"/>
      <c r="D243" s="123"/>
      <c r="E243" s="123"/>
      <c r="F243" s="123"/>
      <c r="G243" s="123"/>
      <c r="H243" s="123"/>
      <c r="I243" s="123"/>
      <c r="J243" s="123"/>
      <c r="K243" s="123"/>
      <c r="L243" s="123"/>
      <c r="M243" s="123"/>
      <c r="N243" s="123"/>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79"/>
      <c r="CY243" s="79"/>
      <c r="CZ243" s="79"/>
      <c r="DA243" s="79"/>
      <c r="DB243" s="79"/>
      <c r="DC243" s="79"/>
      <c r="DD243" s="79"/>
      <c r="DE243" s="79"/>
      <c r="DF243" s="79"/>
      <c r="DG243" s="79"/>
      <c r="DH243" s="79"/>
      <c r="DI243" s="79"/>
      <c r="DJ243" s="79"/>
      <c r="DK243" s="79"/>
      <c r="DL243" s="79"/>
      <c r="DM243" s="79"/>
      <c r="DN243" s="79"/>
      <c r="DO243" s="79"/>
      <c r="DP243" s="79"/>
      <c r="DQ243" s="79"/>
      <c r="DR243" s="79"/>
      <c r="DS243" s="79"/>
      <c r="DT243" s="79"/>
    </row>
    <row r="244" spans="1:124" s="127" customFormat="1" x14ac:dyDescent="0.2">
      <c r="A244" s="123"/>
      <c r="B244" s="122"/>
      <c r="C244" s="123"/>
      <c r="D244" s="123"/>
      <c r="E244" s="123"/>
      <c r="F244" s="123"/>
      <c r="G244" s="123"/>
      <c r="H244" s="123"/>
      <c r="I244" s="123"/>
      <c r="J244" s="123"/>
      <c r="K244" s="123"/>
      <c r="L244" s="123"/>
      <c r="M244" s="123"/>
      <c r="N244" s="123"/>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79"/>
      <c r="DJ244" s="79"/>
      <c r="DK244" s="79"/>
      <c r="DL244" s="79"/>
      <c r="DM244" s="79"/>
      <c r="DN244" s="79"/>
      <c r="DO244" s="79"/>
      <c r="DP244" s="79"/>
      <c r="DQ244" s="79"/>
      <c r="DR244" s="79"/>
      <c r="DS244" s="79"/>
      <c r="DT244" s="79"/>
    </row>
    <row r="245" spans="1:124" s="127" customFormat="1" x14ac:dyDescent="0.2">
      <c r="A245" s="123"/>
      <c r="B245" s="122"/>
      <c r="C245" s="123"/>
      <c r="D245" s="123"/>
      <c r="E245" s="123"/>
      <c r="F245" s="123"/>
      <c r="G245" s="123"/>
      <c r="H245" s="123"/>
      <c r="I245" s="123"/>
      <c r="J245" s="123"/>
      <c r="K245" s="123"/>
      <c r="L245" s="123"/>
      <c r="M245" s="123"/>
      <c r="N245" s="123"/>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79"/>
      <c r="DJ245" s="79"/>
      <c r="DK245" s="79"/>
      <c r="DL245" s="79"/>
      <c r="DM245" s="79"/>
      <c r="DN245" s="79"/>
      <c r="DO245" s="79"/>
      <c r="DP245" s="79"/>
      <c r="DQ245" s="79"/>
      <c r="DR245" s="79"/>
      <c r="DS245" s="79"/>
      <c r="DT245" s="79"/>
    </row>
    <row r="246" spans="1:124" s="127" customFormat="1" x14ac:dyDescent="0.2">
      <c r="A246" s="123"/>
      <c r="B246" s="122"/>
      <c r="C246" s="123"/>
      <c r="D246" s="123"/>
      <c r="E246" s="123"/>
      <c r="F246" s="123"/>
      <c r="G246" s="123"/>
      <c r="H246" s="123"/>
      <c r="I246" s="123"/>
      <c r="J246" s="123"/>
      <c r="K246" s="123"/>
      <c r="L246" s="123"/>
      <c r="M246" s="123"/>
      <c r="N246" s="123"/>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79"/>
      <c r="DJ246" s="79"/>
      <c r="DK246" s="79"/>
      <c r="DL246" s="79"/>
      <c r="DM246" s="79"/>
      <c r="DN246" s="79"/>
      <c r="DO246" s="79"/>
      <c r="DP246" s="79"/>
      <c r="DQ246" s="79"/>
      <c r="DR246" s="79"/>
      <c r="DS246" s="79"/>
      <c r="DT246" s="79"/>
    </row>
    <row r="247" spans="1:124" s="127" customFormat="1" x14ac:dyDescent="0.2">
      <c r="A247" s="123"/>
      <c r="B247" s="122"/>
      <c r="C247" s="123"/>
      <c r="D247" s="123"/>
      <c r="E247" s="123"/>
      <c r="F247" s="123"/>
      <c r="G247" s="123"/>
      <c r="H247" s="123"/>
      <c r="I247" s="123"/>
      <c r="J247" s="123"/>
      <c r="K247" s="123"/>
      <c r="L247" s="123"/>
      <c r="M247" s="123"/>
      <c r="N247" s="123"/>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79"/>
      <c r="DJ247" s="79"/>
      <c r="DK247" s="79"/>
      <c r="DL247" s="79"/>
      <c r="DM247" s="79"/>
      <c r="DN247" s="79"/>
      <c r="DO247" s="79"/>
      <c r="DP247" s="79"/>
      <c r="DQ247" s="79"/>
      <c r="DR247" s="79"/>
      <c r="DS247" s="79"/>
      <c r="DT247" s="79"/>
    </row>
    <row r="248" spans="1:124" s="127" customFormat="1" x14ac:dyDescent="0.2">
      <c r="A248" s="123"/>
      <c r="B248" s="122"/>
      <c r="C248" s="123"/>
      <c r="D248" s="123"/>
      <c r="E248" s="123"/>
      <c r="F248" s="123"/>
      <c r="G248" s="123"/>
      <c r="H248" s="123"/>
      <c r="I248" s="123"/>
      <c r="J248" s="123"/>
      <c r="K248" s="123"/>
      <c r="L248" s="123"/>
      <c r="M248" s="123"/>
      <c r="N248" s="123"/>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c r="DJ248" s="79"/>
      <c r="DK248" s="79"/>
      <c r="DL248" s="79"/>
      <c r="DM248" s="79"/>
      <c r="DN248" s="79"/>
      <c r="DO248" s="79"/>
      <c r="DP248" s="79"/>
      <c r="DQ248" s="79"/>
      <c r="DR248" s="79"/>
      <c r="DS248" s="79"/>
      <c r="DT248" s="79"/>
    </row>
    <row r="249" spans="1:124" s="127" customFormat="1" x14ac:dyDescent="0.2">
      <c r="A249" s="123"/>
      <c r="B249" s="122"/>
      <c r="C249" s="123"/>
      <c r="D249" s="123"/>
      <c r="E249" s="123"/>
      <c r="F249" s="123"/>
      <c r="G249" s="123"/>
      <c r="H249" s="123"/>
      <c r="I249" s="123"/>
      <c r="J249" s="123"/>
      <c r="K249" s="123"/>
      <c r="L249" s="123"/>
      <c r="M249" s="123"/>
      <c r="N249" s="123"/>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79"/>
      <c r="DJ249" s="79"/>
      <c r="DK249" s="79"/>
      <c r="DL249" s="79"/>
      <c r="DM249" s="79"/>
      <c r="DN249" s="79"/>
      <c r="DO249" s="79"/>
      <c r="DP249" s="79"/>
      <c r="DQ249" s="79"/>
      <c r="DR249" s="79"/>
      <c r="DS249" s="79"/>
      <c r="DT249" s="79"/>
    </row>
    <row r="250" spans="1:124" s="127" customFormat="1" x14ac:dyDescent="0.2">
      <c r="A250" s="123"/>
      <c r="B250" s="122"/>
      <c r="C250" s="123"/>
      <c r="D250" s="123"/>
      <c r="E250" s="123"/>
      <c r="F250" s="123"/>
      <c r="G250" s="123"/>
      <c r="H250" s="123"/>
      <c r="I250" s="123"/>
      <c r="J250" s="123"/>
      <c r="K250" s="123"/>
      <c r="L250" s="123"/>
      <c r="M250" s="123"/>
      <c r="N250" s="123"/>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79"/>
      <c r="CY250" s="79"/>
      <c r="CZ250" s="79"/>
      <c r="DA250" s="79"/>
      <c r="DB250" s="79"/>
      <c r="DC250" s="79"/>
      <c r="DD250" s="79"/>
      <c r="DE250" s="79"/>
      <c r="DF250" s="79"/>
      <c r="DG250" s="79"/>
      <c r="DH250" s="79"/>
      <c r="DI250" s="79"/>
      <c r="DJ250" s="79"/>
      <c r="DK250" s="79"/>
      <c r="DL250" s="79"/>
      <c r="DM250" s="79"/>
      <c r="DN250" s="79"/>
      <c r="DO250" s="79"/>
      <c r="DP250" s="79"/>
      <c r="DQ250" s="79"/>
      <c r="DR250" s="79"/>
      <c r="DS250" s="79"/>
      <c r="DT250" s="79"/>
    </row>
    <row r="251" spans="1:124" s="127" customFormat="1" x14ac:dyDescent="0.2">
      <c r="A251" s="123"/>
      <c r="B251" s="122"/>
      <c r="C251" s="123"/>
      <c r="D251" s="123"/>
      <c r="E251" s="123"/>
      <c r="F251" s="123"/>
      <c r="G251" s="123"/>
      <c r="H251" s="123"/>
      <c r="I251" s="123"/>
      <c r="J251" s="123"/>
      <c r="K251" s="123"/>
      <c r="L251" s="123"/>
      <c r="M251" s="123"/>
      <c r="N251" s="123"/>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79"/>
      <c r="CY251" s="79"/>
      <c r="CZ251" s="79"/>
      <c r="DA251" s="79"/>
      <c r="DB251" s="79"/>
      <c r="DC251" s="79"/>
      <c r="DD251" s="79"/>
      <c r="DE251" s="79"/>
      <c r="DF251" s="79"/>
      <c r="DG251" s="79"/>
      <c r="DH251" s="79"/>
      <c r="DI251" s="79"/>
      <c r="DJ251" s="79"/>
      <c r="DK251" s="79"/>
      <c r="DL251" s="79"/>
      <c r="DM251" s="79"/>
      <c r="DN251" s="79"/>
      <c r="DO251" s="79"/>
      <c r="DP251" s="79"/>
      <c r="DQ251" s="79"/>
      <c r="DR251" s="79"/>
      <c r="DS251" s="79"/>
      <c r="DT251" s="79"/>
    </row>
    <row r="252" spans="1:124" s="127" customFormat="1" x14ac:dyDescent="0.2">
      <c r="A252" s="123"/>
      <c r="B252" s="122"/>
      <c r="C252" s="123"/>
      <c r="D252" s="123"/>
      <c r="E252" s="123"/>
      <c r="F252" s="123"/>
      <c r="G252" s="123"/>
      <c r="H252" s="123"/>
      <c r="I252" s="123"/>
      <c r="J252" s="123"/>
      <c r="K252" s="123"/>
      <c r="L252" s="123"/>
      <c r="M252" s="123"/>
      <c r="N252" s="123"/>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79"/>
      <c r="DJ252" s="79"/>
      <c r="DK252" s="79"/>
      <c r="DL252" s="79"/>
      <c r="DM252" s="79"/>
      <c r="DN252" s="79"/>
      <c r="DO252" s="79"/>
      <c r="DP252" s="79"/>
      <c r="DQ252" s="79"/>
      <c r="DR252" s="79"/>
      <c r="DS252" s="79"/>
      <c r="DT252" s="79"/>
    </row>
    <row r="253" spans="1:124" s="127" customFormat="1" x14ac:dyDescent="0.2">
      <c r="A253" s="123"/>
      <c r="B253" s="122"/>
      <c r="C253" s="123"/>
      <c r="D253" s="123"/>
      <c r="E253" s="123"/>
      <c r="F253" s="123"/>
      <c r="G253" s="123"/>
      <c r="H253" s="123"/>
      <c r="I253" s="123"/>
      <c r="J253" s="123"/>
      <c r="K253" s="123"/>
      <c r="L253" s="123"/>
      <c r="M253" s="123"/>
      <c r="N253" s="123"/>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79"/>
      <c r="DJ253" s="79"/>
      <c r="DK253" s="79"/>
      <c r="DL253" s="79"/>
      <c r="DM253" s="79"/>
      <c r="DN253" s="79"/>
      <c r="DO253" s="79"/>
      <c r="DP253" s="79"/>
      <c r="DQ253" s="79"/>
      <c r="DR253" s="79"/>
      <c r="DS253" s="79"/>
      <c r="DT253" s="79"/>
    </row>
    <row r="254" spans="1:124" s="127" customFormat="1" x14ac:dyDescent="0.2">
      <c r="A254" s="123"/>
      <c r="B254" s="122"/>
      <c r="C254" s="123"/>
      <c r="D254" s="123"/>
      <c r="E254" s="123"/>
      <c r="F254" s="123"/>
      <c r="G254" s="123"/>
      <c r="H254" s="123"/>
      <c r="I254" s="123"/>
      <c r="J254" s="123"/>
      <c r="K254" s="123"/>
      <c r="L254" s="123"/>
      <c r="M254" s="123"/>
      <c r="N254" s="123"/>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c r="DT254" s="79"/>
    </row>
    <row r="255" spans="1:124" s="127" customFormat="1" x14ac:dyDescent="0.2">
      <c r="A255" s="123"/>
      <c r="B255" s="122"/>
      <c r="C255" s="123"/>
      <c r="D255" s="123"/>
      <c r="E255" s="123"/>
      <c r="F255" s="123"/>
      <c r="G255" s="123"/>
      <c r="H255" s="123"/>
      <c r="I255" s="123"/>
      <c r="J255" s="123"/>
      <c r="K255" s="123"/>
      <c r="L255" s="123"/>
      <c r="M255" s="123"/>
      <c r="N255" s="123"/>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79"/>
      <c r="DJ255" s="79"/>
      <c r="DK255" s="79"/>
      <c r="DL255" s="79"/>
      <c r="DM255" s="79"/>
      <c r="DN255" s="79"/>
      <c r="DO255" s="79"/>
      <c r="DP255" s="79"/>
      <c r="DQ255" s="79"/>
      <c r="DR255" s="79"/>
      <c r="DS255" s="79"/>
      <c r="DT255" s="79"/>
    </row>
    <row r="256" spans="1:124" s="127" customFormat="1" x14ac:dyDescent="0.2">
      <c r="A256" s="123"/>
      <c r="B256" s="122"/>
      <c r="C256" s="123"/>
      <c r="D256" s="123"/>
      <c r="E256" s="123"/>
      <c r="F256" s="123"/>
      <c r="G256" s="123"/>
      <c r="H256" s="123"/>
      <c r="I256" s="123"/>
      <c r="J256" s="123"/>
      <c r="K256" s="123"/>
      <c r="L256" s="123"/>
      <c r="M256" s="123"/>
      <c r="N256" s="123"/>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79"/>
      <c r="DJ256" s="79"/>
      <c r="DK256" s="79"/>
      <c r="DL256" s="79"/>
      <c r="DM256" s="79"/>
      <c r="DN256" s="79"/>
      <c r="DO256" s="79"/>
      <c r="DP256" s="79"/>
      <c r="DQ256" s="79"/>
      <c r="DR256" s="79"/>
      <c r="DS256" s="79"/>
      <c r="DT256" s="79"/>
    </row>
    <row r="257" spans="1:124" s="127" customFormat="1" x14ac:dyDescent="0.2">
      <c r="A257" s="123"/>
      <c r="B257" s="122"/>
      <c r="C257" s="123"/>
      <c r="D257" s="123"/>
      <c r="E257" s="123"/>
      <c r="F257" s="123"/>
      <c r="G257" s="123"/>
      <c r="H257" s="123"/>
      <c r="I257" s="123"/>
      <c r="J257" s="123"/>
      <c r="K257" s="123"/>
      <c r="L257" s="123"/>
      <c r="M257" s="123"/>
      <c r="N257" s="123"/>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row>
    <row r="258" spans="1:124" s="127" customFormat="1" x14ac:dyDescent="0.2">
      <c r="A258" s="123"/>
      <c r="B258" s="122"/>
      <c r="C258" s="123"/>
      <c r="D258" s="123"/>
      <c r="E258" s="123"/>
      <c r="F258" s="123"/>
      <c r="G258" s="123"/>
      <c r="H258" s="123"/>
      <c r="I258" s="123"/>
      <c r="J258" s="123"/>
      <c r="K258" s="123"/>
      <c r="L258" s="123"/>
      <c r="M258" s="123"/>
      <c r="N258" s="123"/>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row>
    <row r="259" spans="1:124" s="127" customFormat="1" x14ac:dyDescent="0.2">
      <c r="A259" s="123"/>
      <c r="B259" s="122"/>
      <c r="C259" s="123"/>
      <c r="D259" s="123"/>
      <c r="E259" s="123"/>
      <c r="F259" s="123"/>
      <c r="G259" s="123"/>
      <c r="H259" s="123"/>
      <c r="I259" s="123"/>
      <c r="J259" s="123"/>
      <c r="K259" s="123"/>
      <c r="L259" s="123"/>
      <c r="M259" s="123"/>
      <c r="N259" s="123"/>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row>
    <row r="260" spans="1:124" s="127" customFormat="1" x14ac:dyDescent="0.2">
      <c r="A260" s="123"/>
      <c r="B260" s="122"/>
      <c r="C260" s="123"/>
      <c r="D260" s="123"/>
      <c r="E260" s="123"/>
      <c r="F260" s="123"/>
      <c r="G260" s="123"/>
      <c r="H260" s="123"/>
      <c r="I260" s="123"/>
      <c r="J260" s="123"/>
      <c r="K260" s="123"/>
      <c r="L260" s="123"/>
      <c r="M260" s="123"/>
      <c r="N260" s="123"/>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row>
    <row r="261" spans="1:124" s="127" customFormat="1" x14ac:dyDescent="0.2">
      <c r="A261" s="123"/>
      <c r="B261" s="122"/>
      <c r="C261" s="123"/>
      <c r="D261" s="123"/>
      <c r="E261" s="123"/>
      <c r="F261" s="123"/>
      <c r="G261" s="123"/>
      <c r="H261" s="123"/>
      <c r="I261" s="123"/>
      <c r="J261" s="123"/>
      <c r="K261" s="123"/>
      <c r="L261" s="123"/>
      <c r="M261" s="123"/>
      <c r="N261" s="123"/>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79"/>
      <c r="DJ261" s="79"/>
      <c r="DK261" s="79"/>
      <c r="DL261" s="79"/>
      <c r="DM261" s="79"/>
      <c r="DN261" s="79"/>
      <c r="DO261" s="79"/>
      <c r="DP261" s="79"/>
      <c r="DQ261" s="79"/>
      <c r="DR261" s="79"/>
      <c r="DS261" s="79"/>
      <c r="DT261" s="79"/>
    </row>
    <row r="262" spans="1:124" s="127" customFormat="1" x14ac:dyDescent="0.2">
      <c r="A262" s="123"/>
      <c r="B262" s="122"/>
      <c r="C262" s="123"/>
      <c r="D262" s="123"/>
      <c r="E262" s="123"/>
      <c r="F262" s="123"/>
      <c r="G262" s="123"/>
      <c r="H262" s="123"/>
      <c r="I262" s="123"/>
      <c r="J262" s="123"/>
      <c r="K262" s="123"/>
      <c r="L262" s="123"/>
      <c r="M262" s="123"/>
      <c r="N262" s="123"/>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79"/>
      <c r="DJ262" s="79"/>
      <c r="DK262" s="79"/>
      <c r="DL262" s="79"/>
      <c r="DM262" s="79"/>
      <c r="DN262" s="79"/>
      <c r="DO262" s="79"/>
      <c r="DP262" s="79"/>
      <c r="DQ262" s="79"/>
      <c r="DR262" s="79"/>
      <c r="DS262" s="79"/>
      <c r="DT262" s="79"/>
    </row>
    <row r="263" spans="1:124" s="127" customFormat="1" x14ac:dyDescent="0.2">
      <c r="A263" s="123"/>
      <c r="B263" s="122"/>
      <c r="C263" s="123"/>
      <c r="D263" s="123"/>
      <c r="E263" s="123"/>
      <c r="F263" s="123"/>
      <c r="G263" s="123"/>
      <c r="H263" s="123"/>
      <c r="I263" s="123"/>
      <c r="J263" s="123"/>
      <c r="K263" s="123"/>
      <c r="L263" s="123"/>
      <c r="M263" s="123"/>
      <c r="N263" s="123"/>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79"/>
      <c r="DJ263" s="79"/>
      <c r="DK263" s="79"/>
      <c r="DL263" s="79"/>
      <c r="DM263" s="79"/>
      <c r="DN263" s="79"/>
      <c r="DO263" s="79"/>
      <c r="DP263" s="79"/>
      <c r="DQ263" s="79"/>
      <c r="DR263" s="79"/>
      <c r="DS263" s="79"/>
      <c r="DT263" s="79"/>
    </row>
    <row r="264" spans="1:124" s="127" customFormat="1" x14ac:dyDescent="0.2">
      <c r="A264" s="123"/>
      <c r="B264" s="122"/>
      <c r="C264" s="123"/>
      <c r="D264" s="123"/>
      <c r="E264" s="123"/>
      <c r="F264" s="123"/>
      <c r="G264" s="123"/>
      <c r="H264" s="123"/>
      <c r="I264" s="123"/>
      <c r="J264" s="123"/>
      <c r="K264" s="123"/>
      <c r="L264" s="123"/>
      <c r="M264" s="123"/>
      <c r="N264" s="123"/>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79"/>
      <c r="DJ264" s="79"/>
      <c r="DK264" s="79"/>
      <c r="DL264" s="79"/>
      <c r="DM264" s="79"/>
      <c r="DN264" s="79"/>
      <c r="DO264" s="79"/>
      <c r="DP264" s="79"/>
      <c r="DQ264" s="79"/>
      <c r="DR264" s="79"/>
      <c r="DS264" s="79"/>
      <c r="DT264" s="79"/>
    </row>
    <row r="265" spans="1:124" s="127" customFormat="1" x14ac:dyDescent="0.2">
      <c r="A265" s="123"/>
      <c r="B265" s="122"/>
      <c r="C265" s="123"/>
      <c r="D265" s="123"/>
      <c r="E265" s="123"/>
      <c r="F265" s="123"/>
      <c r="G265" s="123"/>
      <c r="H265" s="123"/>
      <c r="I265" s="123"/>
      <c r="J265" s="123"/>
      <c r="K265" s="123"/>
      <c r="L265" s="123"/>
      <c r="M265" s="123"/>
      <c r="N265" s="123"/>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row>
    <row r="266" spans="1:124" s="127" customFormat="1" x14ac:dyDescent="0.2">
      <c r="A266" s="123"/>
      <c r="B266" s="122"/>
      <c r="C266" s="123"/>
      <c r="D266" s="123"/>
      <c r="E266" s="123"/>
      <c r="F266" s="123"/>
      <c r="G266" s="123"/>
      <c r="H266" s="123"/>
      <c r="I266" s="123"/>
      <c r="J266" s="123"/>
      <c r="K266" s="123"/>
      <c r="L266" s="123"/>
      <c r="M266" s="123"/>
      <c r="N266" s="123"/>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row>
    <row r="267" spans="1:124" s="127" customFormat="1" x14ac:dyDescent="0.2">
      <c r="A267" s="123"/>
      <c r="B267" s="122"/>
      <c r="C267" s="123"/>
      <c r="D267" s="123"/>
      <c r="E267" s="123"/>
      <c r="F267" s="123"/>
      <c r="G267" s="123"/>
      <c r="H267" s="123"/>
      <c r="I267" s="123"/>
      <c r="J267" s="123"/>
      <c r="K267" s="123"/>
      <c r="L267" s="123"/>
      <c r="M267" s="123"/>
      <c r="N267" s="123"/>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row>
    <row r="268" spans="1:124" s="127" customFormat="1" x14ac:dyDescent="0.2">
      <c r="A268" s="123"/>
      <c r="B268" s="122"/>
      <c r="C268" s="123"/>
      <c r="D268" s="123"/>
      <c r="E268" s="123"/>
      <c r="F268" s="123"/>
      <c r="G268" s="123"/>
      <c r="H268" s="123"/>
      <c r="I268" s="123"/>
      <c r="J268" s="123"/>
      <c r="K268" s="123"/>
      <c r="L268" s="123"/>
      <c r="M268" s="123"/>
      <c r="N268" s="123"/>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79"/>
      <c r="DJ268" s="79"/>
      <c r="DK268" s="79"/>
      <c r="DL268" s="79"/>
      <c r="DM268" s="79"/>
      <c r="DN268" s="79"/>
      <c r="DO268" s="79"/>
      <c r="DP268" s="79"/>
      <c r="DQ268" s="79"/>
      <c r="DR268" s="79"/>
      <c r="DS268" s="79"/>
      <c r="DT268" s="79"/>
    </row>
    <row r="269" spans="1:124" s="127" customFormat="1" x14ac:dyDescent="0.2">
      <c r="A269" s="123"/>
      <c r="B269" s="122"/>
      <c r="C269" s="123"/>
      <c r="D269" s="123"/>
      <c r="E269" s="123"/>
      <c r="F269" s="123"/>
      <c r="G269" s="123"/>
      <c r="H269" s="123"/>
      <c r="I269" s="123"/>
      <c r="J269" s="123"/>
      <c r="K269" s="123"/>
      <c r="L269" s="123"/>
      <c r="M269" s="123"/>
      <c r="N269" s="123"/>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79"/>
      <c r="DJ269" s="79"/>
      <c r="DK269" s="79"/>
      <c r="DL269" s="79"/>
      <c r="DM269" s="79"/>
      <c r="DN269" s="79"/>
      <c r="DO269" s="79"/>
      <c r="DP269" s="79"/>
      <c r="DQ269" s="79"/>
      <c r="DR269" s="79"/>
      <c r="DS269" s="79"/>
      <c r="DT269" s="79"/>
    </row>
    <row r="270" spans="1:124" s="127" customFormat="1" x14ac:dyDescent="0.2">
      <c r="A270" s="123"/>
      <c r="B270" s="122"/>
      <c r="C270" s="123"/>
      <c r="D270" s="123"/>
      <c r="E270" s="123"/>
      <c r="F270" s="123"/>
      <c r="G270" s="123"/>
      <c r="H270" s="123"/>
      <c r="I270" s="123"/>
      <c r="J270" s="123"/>
      <c r="K270" s="123"/>
      <c r="L270" s="123"/>
      <c r="M270" s="123"/>
      <c r="N270" s="123"/>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79"/>
      <c r="DJ270" s="79"/>
      <c r="DK270" s="79"/>
      <c r="DL270" s="79"/>
      <c r="DM270" s="79"/>
      <c r="DN270" s="79"/>
      <c r="DO270" s="79"/>
      <c r="DP270" s="79"/>
      <c r="DQ270" s="79"/>
      <c r="DR270" s="79"/>
      <c r="DS270" s="79"/>
      <c r="DT270" s="79"/>
    </row>
    <row r="271" spans="1:124" s="127" customFormat="1" x14ac:dyDescent="0.2">
      <c r="A271" s="123"/>
      <c r="B271" s="122"/>
      <c r="C271" s="123"/>
      <c r="D271" s="123"/>
      <c r="E271" s="123"/>
      <c r="F271" s="123"/>
      <c r="G271" s="123"/>
      <c r="H271" s="123"/>
      <c r="I271" s="123"/>
      <c r="J271" s="123"/>
      <c r="K271" s="123"/>
      <c r="L271" s="123"/>
      <c r="M271" s="123"/>
      <c r="N271" s="123"/>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79"/>
      <c r="DJ271" s="79"/>
      <c r="DK271" s="79"/>
      <c r="DL271" s="79"/>
      <c r="DM271" s="79"/>
      <c r="DN271" s="79"/>
      <c r="DO271" s="79"/>
      <c r="DP271" s="79"/>
      <c r="DQ271" s="79"/>
      <c r="DR271" s="79"/>
      <c r="DS271" s="79"/>
      <c r="DT271" s="79"/>
    </row>
    <row r="272" spans="1:124" s="127" customFormat="1" x14ac:dyDescent="0.2">
      <c r="A272" s="123"/>
      <c r="B272" s="122"/>
      <c r="C272" s="123"/>
      <c r="D272" s="123"/>
      <c r="E272" s="123"/>
      <c r="F272" s="123"/>
      <c r="G272" s="123"/>
      <c r="H272" s="123"/>
      <c r="I272" s="123"/>
      <c r="J272" s="123"/>
      <c r="K272" s="123"/>
      <c r="L272" s="123"/>
      <c r="M272" s="123"/>
      <c r="N272" s="123"/>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79"/>
      <c r="DJ272" s="79"/>
      <c r="DK272" s="79"/>
      <c r="DL272" s="79"/>
      <c r="DM272" s="79"/>
      <c r="DN272" s="79"/>
      <c r="DO272" s="79"/>
      <c r="DP272" s="79"/>
      <c r="DQ272" s="79"/>
      <c r="DR272" s="79"/>
      <c r="DS272" s="79"/>
      <c r="DT272" s="79"/>
    </row>
    <row r="273" spans="1:124" s="127" customFormat="1" x14ac:dyDescent="0.2">
      <c r="A273" s="123"/>
      <c r="B273" s="122"/>
      <c r="C273" s="123"/>
      <c r="D273" s="123"/>
      <c r="E273" s="123"/>
      <c r="F273" s="123"/>
      <c r="G273" s="123"/>
      <c r="H273" s="123"/>
      <c r="I273" s="123"/>
      <c r="J273" s="123"/>
      <c r="K273" s="123"/>
      <c r="L273" s="123"/>
      <c r="M273" s="123"/>
      <c r="N273" s="123"/>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79"/>
      <c r="DJ273" s="79"/>
      <c r="DK273" s="79"/>
      <c r="DL273" s="79"/>
      <c r="DM273" s="79"/>
      <c r="DN273" s="79"/>
      <c r="DO273" s="79"/>
      <c r="DP273" s="79"/>
      <c r="DQ273" s="79"/>
      <c r="DR273" s="79"/>
      <c r="DS273" s="79"/>
      <c r="DT273" s="79"/>
    </row>
    <row r="274" spans="1:124" s="127" customFormat="1" x14ac:dyDescent="0.2">
      <c r="A274" s="123"/>
      <c r="B274" s="122"/>
      <c r="C274" s="123"/>
      <c r="D274" s="123"/>
      <c r="E274" s="123"/>
      <c r="F274" s="123"/>
      <c r="G274" s="123"/>
      <c r="H274" s="123"/>
      <c r="I274" s="123"/>
      <c r="J274" s="123"/>
      <c r="K274" s="123"/>
      <c r="L274" s="123"/>
      <c r="M274" s="123"/>
      <c r="N274" s="123"/>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79"/>
      <c r="CY274" s="79"/>
      <c r="CZ274" s="79"/>
      <c r="DA274" s="79"/>
      <c r="DB274" s="79"/>
      <c r="DC274" s="79"/>
      <c r="DD274" s="79"/>
      <c r="DE274" s="79"/>
      <c r="DF274" s="79"/>
      <c r="DG274" s="79"/>
      <c r="DH274" s="79"/>
      <c r="DI274" s="79"/>
      <c r="DJ274" s="79"/>
      <c r="DK274" s="79"/>
      <c r="DL274" s="79"/>
      <c r="DM274" s="79"/>
      <c r="DN274" s="79"/>
      <c r="DO274" s="79"/>
      <c r="DP274" s="79"/>
      <c r="DQ274" s="79"/>
      <c r="DR274" s="79"/>
      <c r="DS274" s="79"/>
      <c r="DT274" s="79"/>
    </row>
    <row r="275" spans="1:124" s="127" customFormat="1" x14ac:dyDescent="0.2">
      <c r="A275" s="123"/>
      <c r="B275" s="122"/>
      <c r="C275" s="123"/>
      <c r="D275" s="123"/>
      <c r="E275" s="123"/>
      <c r="F275" s="123"/>
      <c r="G275" s="123"/>
      <c r="H275" s="123"/>
      <c r="I275" s="123"/>
      <c r="J275" s="123"/>
      <c r="K275" s="123"/>
      <c r="L275" s="123"/>
      <c r="M275" s="123"/>
      <c r="N275" s="123"/>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row>
    <row r="276" spans="1:124" s="127" customFormat="1" x14ac:dyDescent="0.2">
      <c r="A276" s="123"/>
      <c r="B276" s="122"/>
      <c r="C276" s="123"/>
      <c r="D276" s="123"/>
      <c r="E276" s="123"/>
      <c r="F276" s="123"/>
      <c r="G276" s="123"/>
      <c r="H276" s="123"/>
      <c r="I276" s="123"/>
      <c r="J276" s="123"/>
      <c r="K276" s="123"/>
      <c r="L276" s="123"/>
      <c r="M276" s="123"/>
      <c r="N276" s="123"/>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row>
    <row r="277" spans="1:124" s="127" customFormat="1" x14ac:dyDescent="0.2">
      <c r="A277" s="123"/>
      <c r="B277" s="122"/>
      <c r="C277" s="123"/>
      <c r="D277" s="123"/>
      <c r="E277" s="123"/>
      <c r="F277" s="123"/>
      <c r="G277" s="123"/>
      <c r="H277" s="123"/>
      <c r="I277" s="123"/>
      <c r="J277" s="123"/>
      <c r="K277" s="123"/>
      <c r="L277" s="123"/>
      <c r="M277" s="123"/>
      <c r="N277" s="123"/>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row>
    <row r="278" spans="1:124" s="127" customFormat="1" x14ac:dyDescent="0.2">
      <c r="A278" s="123"/>
      <c r="B278" s="122"/>
      <c r="C278" s="123"/>
      <c r="D278" s="123"/>
      <c r="E278" s="123"/>
      <c r="F278" s="123"/>
      <c r="G278" s="123"/>
      <c r="H278" s="123"/>
      <c r="I278" s="123"/>
      <c r="J278" s="123"/>
      <c r="K278" s="123"/>
      <c r="L278" s="123"/>
      <c r="M278" s="123"/>
      <c r="N278" s="123"/>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row>
    <row r="279" spans="1:124" s="127" customFormat="1" x14ac:dyDescent="0.2">
      <c r="A279" s="123"/>
      <c r="B279" s="122"/>
      <c r="C279" s="123"/>
      <c r="D279" s="123"/>
      <c r="E279" s="123"/>
      <c r="F279" s="123"/>
      <c r="G279" s="123"/>
      <c r="H279" s="123"/>
      <c r="I279" s="123"/>
      <c r="J279" s="123"/>
      <c r="K279" s="123"/>
      <c r="L279" s="123"/>
      <c r="M279" s="123"/>
      <c r="N279" s="123"/>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row>
    <row r="280" spans="1:124" s="127" customFormat="1" x14ac:dyDescent="0.2">
      <c r="A280" s="123"/>
      <c r="B280" s="122"/>
      <c r="C280" s="123"/>
      <c r="D280" s="123"/>
      <c r="E280" s="123"/>
      <c r="F280" s="123"/>
      <c r="G280" s="123"/>
      <c r="H280" s="123"/>
      <c r="I280" s="123"/>
      <c r="J280" s="123"/>
      <c r="K280" s="123"/>
      <c r="L280" s="123"/>
      <c r="M280" s="123"/>
      <c r="N280" s="123"/>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row>
    <row r="281" spans="1:124" s="127" customFormat="1" x14ac:dyDescent="0.2">
      <c r="A281" s="123"/>
      <c r="B281" s="122"/>
      <c r="C281" s="123"/>
      <c r="D281" s="123"/>
      <c r="E281" s="123"/>
      <c r="F281" s="123"/>
      <c r="G281" s="123"/>
      <c r="H281" s="123"/>
      <c r="I281" s="123"/>
      <c r="J281" s="123"/>
      <c r="K281" s="123"/>
      <c r="L281" s="123"/>
      <c r="M281" s="123"/>
      <c r="N281" s="123"/>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row>
    <row r="282" spans="1:124" s="127" customFormat="1" x14ac:dyDescent="0.2">
      <c r="A282" s="123"/>
      <c r="B282" s="122"/>
      <c r="C282" s="123"/>
      <c r="D282" s="123"/>
      <c r="E282" s="123"/>
      <c r="F282" s="123"/>
      <c r="G282" s="123"/>
      <c r="H282" s="123"/>
      <c r="I282" s="123"/>
      <c r="J282" s="123"/>
      <c r="K282" s="123"/>
      <c r="L282" s="123"/>
      <c r="M282" s="123"/>
      <c r="N282" s="123"/>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row>
    <row r="283" spans="1:124" s="127" customFormat="1" x14ac:dyDescent="0.2">
      <c r="A283" s="123"/>
      <c r="B283" s="122"/>
      <c r="C283" s="123"/>
      <c r="D283" s="123"/>
      <c r="E283" s="123"/>
      <c r="F283" s="123"/>
      <c r="G283" s="123"/>
      <c r="H283" s="123"/>
      <c r="I283" s="123"/>
      <c r="J283" s="123"/>
      <c r="K283" s="123"/>
      <c r="L283" s="123"/>
      <c r="M283" s="123"/>
      <c r="N283" s="123"/>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row>
    <row r="284" spans="1:124" s="127" customFormat="1" x14ac:dyDescent="0.2">
      <c r="A284" s="123"/>
      <c r="B284" s="122"/>
      <c r="C284" s="123"/>
      <c r="D284" s="123"/>
      <c r="E284" s="123"/>
      <c r="F284" s="123"/>
      <c r="G284" s="123"/>
      <c r="H284" s="123"/>
      <c r="I284" s="123"/>
      <c r="J284" s="123"/>
      <c r="K284" s="123"/>
      <c r="L284" s="123"/>
      <c r="M284" s="123"/>
      <c r="N284" s="123"/>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row>
    <row r="285" spans="1:124" s="127" customFormat="1" x14ac:dyDescent="0.2">
      <c r="A285" s="123"/>
      <c r="B285" s="122"/>
      <c r="C285" s="123"/>
      <c r="D285" s="123"/>
      <c r="E285" s="123"/>
      <c r="F285" s="123"/>
      <c r="G285" s="123"/>
      <c r="H285" s="123"/>
      <c r="I285" s="123"/>
      <c r="J285" s="123"/>
      <c r="K285" s="123"/>
      <c r="L285" s="123"/>
      <c r="M285" s="123"/>
      <c r="N285" s="123"/>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row>
    <row r="286" spans="1:124" s="127" customFormat="1" x14ac:dyDescent="0.2">
      <c r="A286" s="123"/>
      <c r="B286" s="122"/>
      <c r="C286" s="123"/>
      <c r="D286" s="123"/>
      <c r="E286" s="123"/>
      <c r="F286" s="123"/>
      <c r="G286" s="123"/>
      <c r="H286" s="123"/>
      <c r="I286" s="123"/>
      <c r="J286" s="123"/>
      <c r="K286" s="123"/>
      <c r="L286" s="123"/>
      <c r="M286" s="123"/>
      <c r="N286" s="123"/>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row>
    <row r="287" spans="1:124" s="127" customFormat="1" x14ac:dyDescent="0.2">
      <c r="A287" s="123"/>
      <c r="B287" s="122"/>
      <c r="C287" s="123"/>
      <c r="D287" s="123"/>
      <c r="E287" s="123"/>
      <c r="F287" s="123"/>
      <c r="G287" s="123"/>
      <c r="H287" s="123"/>
      <c r="I287" s="123"/>
      <c r="J287" s="123"/>
      <c r="K287" s="123"/>
      <c r="L287" s="123"/>
      <c r="M287" s="123"/>
      <c r="N287" s="123"/>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row>
    <row r="288" spans="1:124" s="127" customFormat="1" x14ac:dyDescent="0.2">
      <c r="A288" s="123"/>
      <c r="B288" s="122"/>
      <c r="C288" s="123"/>
      <c r="D288" s="123"/>
      <c r="E288" s="123"/>
      <c r="F288" s="123"/>
      <c r="G288" s="123"/>
      <c r="H288" s="123"/>
      <c r="I288" s="123"/>
      <c r="J288" s="123"/>
      <c r="K288" s="123"/>
      <c r="L288" s="123"/>
      <c r="M288" s="123"/>
      <c r="N288" s="123"/>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row>
    <row r="289" spans="1:124" s="127" customFormat="1" x14ac:dyDescent="0.2">
      <c r="A289" s="123"/>
      <c r="B289" s="122"/>
      <c r="C289" s="123"/>
      <c r="D289" s="123"/>
      <c r="E289" s="123"/>
      <c r="F289" s="123"/>
      <c r="G289" s="123"/>
      <c r="H289" s="123"/>
      <c r="I289" s="123"/>
      <c r="J289" s="123"/>
      <c r="K289" s="123"/>
      <c r="L289" s="123"/>
      <c r="M289" s="123"/>
      <c r="N289" s="123"/>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row>
    <row r="290" spans="1:124" s="127" customFormat="1" x14ac:dyDescent="0.2">
      <c r="A290" s="123"/>
      <c r="B290" s="122"/>
      <c r="C290" s="123"/>
      <c r="D290" s="123"/>
      <c r="E290" s="123"/>
      <c r="F290" s="123"/>
      <c r="G290" s="123"/>
      <c r="H290" s="123"/>
      <c r="I290" s="123"/>
      <c r="J290" s="123"/>
      <c r="K290" s="123"/>
      <c r="L290" s="123"/>
      <c r="M290" s="123"/>
      <c r="N290" s="123"/>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row>
    <row r="291" spans="1:124" s="127" customFormat="1" x14ac:dyDescent="0.2">
      <c r="A291" s="123"/>
      <c r="B291" s="122"/>
      <c r="C291" s="123"/>
      <c r="D291" s="123"/>
      <c r="E291" s="123"/>
      <c r="F291" s="123"/>
      <c r="G291" s="123"/>
      <c r="H291" s="123"/>
      <c r="I291" s="123"/>
      <c r="J291" s="123"/>
      <c r="K291" s="123"/>
      <c r="L291" s="123"/>
      <c r="M291" s="123"/>
      <c r="N291" s="123"/>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row>
    <row r="292" spans="1:124" s="127" customFormat="1" x14ac:dyDescent="0.2">
      <c r="A292" s="123"/>
      <c r="B292" s="122"/>
      <c r="C292" s="123"/>
      <c r="D292" s="123"/>
      <c r="E292" s="123"/>
      <c r="F292" s="123"/>
      <c r="G292" s="123"/>
      <c r="H292" s="123"/>
      <c r="I292" s="123"/>
      <c r="J292" s="123"/>
      <c r="K292" s="123"/>
      <c r="L292" s="123"/>
      <c r="M292" s="123"/>
      <c r="N292" s="123"/>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row>
    <row r="293" spans="1:124" s="127" customFormat="1" x14ac:dyDescent="0.2">
      <c r="A293" s="123"/>
      <c r="B293" s="122"/>
      <c r="C293" s="123"/>
      <c r="D293" s="123"/>
      <c r="E293" s="123"/>
      <c r="F293" s="123"/>
      <c r="G293" s="123"/>
      <c r="H293" s="123"/>
      <c r="I293" s="123"/>
      <c r="J293" s="123"/>
      <c r="K293" s="123"/>
      <c r="L293" s="123"/>
      <c r="M293" s="123"/>
      <c r="N293" s="123"/>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row>
    <row r="294" spans="1:124" s="127" customFormat="1" x14ac:dyDescent="0.2">
      <c r="A294" s="123"/>
      <c r="B294" s="122"/>
      <c r="C294" s="123"/>
      <c r="D294" s="123"/>
      <c r="E294" s="123"/>
      <c r="F294" s="123"/>
      <c r="G294" s="123"/>
      <c r="H294" s="123"/>
      <c r="I294" s="123"/>
      <c r="J294" s="123"/>
      <c r="K294" s="123"/>
      <c r="L294" s="123"/>
      <c r="M294" s="123"/>
      <c r="N294" s="123"/>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row>
    <row r="295" spans="1:124" s="127" customFormat="1" x14ac:dyDescent="0.2">
      <c r="A295" s="123"/>
      <c r="B295" s="122"/>
      <c r="C295" s="123"/>
      <c r="D295" s="123"/>
      <c r="E295" s="123"/>
      <c r="F295" s="123"/>
      <c r="G295" s="123"/>
      <c r="H295" s="123"/>
      <c r="I295" s="123"/>
      <c r="J295" s="123"/>
      <c r="K295" s="123"/>
      <c r="L295" s="123"/>
      <c r="M295" s="123"/>
      <c r="N295" s="123"/>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row>
    <row r="296" spans="1:124" s="127" customFormat="1" x14ac:dyDescent="0.2">
      <c r="A296" s="123"/>
      <c r="B296" s="122"/>
      <c r="C296" s="123"/>
      <c r="D296" s="123"/>
      <c r="E296" s="123"/>
      <c r="F296" s="123"/>
      <c r="G296" s="123"/>
      <c r="H296" s="123"/>
      <c r="I296" s="123"/>
      <c r="J296" s="123"/>
      <c r="K296" s="123"/>
      <c r="L296" s="123"/>
      <c r="M296" s="123"/>
      <c r="N296" s="123"/>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row>
    <row r="297" spans="1:124" s="127" customFormat="1" x14ac:dyDescent="0.2">
      <c r="A297" s="123"/>
      <c r="B297" s="122"/>
      <c r="C297" s="123"/>
      <c r="D297" s="123"/>
      <c r="E297" s="123"/>
      <c r="F297" s="123"/>
      <c r="G297" s="123"/>
      <c r="H297" s="123"/>
      <c r="I297" s="123"/>
      <c r="J297" s="123"/>
      <c r="K297" s="123"/>
      <c r="L297" s="123"/>
      <c r="M297" s="123"/>
      <c r="N297" s="123"/>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row>
    <row r="298" spans="1:124" s="127" customFormat="1" x14ac:dyDescent="0.2">
      <c r="A298" s="123"/>
      <c r="B298" s="122"/>
      <c r="C298" s="123"/>
      <c r="D298" s="123"/>
      <c r="E298" s="123"/>
      <c r="F298" s="123"/>
      <c r="G298" s="123"/>
      <c r="H298" s="123"/>
      <c r="I298" s="123"/>
      <c r="J298" s="123"/>
      <c r="K298" s="123"/>
      <c r="L298" s="123"/>
      <c r="M298" s="123"/>
      <c r="N298" s="123"/>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row>
    <row r="299" spans="1:124" s="127" customFormat="1" x14ac:dyDescent="0.2">
      <c r="A299" s="123"/>
      <c r="B299" s="122"/>
      <c r="C299" s="123"/>
      <c r="D299" s="123"/>
      <c r="E299" s="123"/>
      <c r="F299" s="123"/>
      <c r="G299" s="123"/>
      <c r="H299" s="123"/>
      <c r="I299" s="123"/>
      <c r="J299" s="123"/>
      <c r="K299" s="123"/>
      <c r="L299" s="123"/>
      <c r="M299" s="123"/>
      <c r="N299" s="123"/>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row>
    <row r="300" spans="1:124" s="127" customFormat="1" x14ac:dyDescent="0.2">
      <c r="A300" s="123"/>
      <c r="B300" s="122"/>
      <c r="C300" s="123"/>
      <c r="D300" s="123"/>
      <c r="E300" s="123"/>
      <c r="F300" s="123"/>
      <c r="G300" s="123"/>
      <c r="H300" s="123"/>
      <c r="I300" s="123"/>
      <c r="J300" s="123"/>
      <c r="K300" s="123"/>
      <c r="L300" s="123"/>
      <c r="M300" s="123"/>
      <c r="N300" s="123"/>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row>
    <row r="301" spans="1:124" s="127" customFormat="1" x14ac:dyDescent="0.2">
      <c r="A301" s="123"/>
      <c r="B301" s="122"/>
      <c r="C301" s="123"/>
      <c r="D301" s="123"/>
      <c r="E301" s="123"/>
      <c r="F301" s="123"/>
      <c r="G301" s="123"/>
      <c r="H301" s="123"/>
      <c r="I301" s="123"/>
      <c r="J301" s="123"/>
      <c r="K301" s="123"/>
      <c r="L301" s="123"/>
      <c r="M301" s="123"/>
      <c r="N301" s="123"/>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row>
    <row r="302" spans="1:124" s="127" customFormat="1" x14ac:dyDescent="0.2">
      <c r="A302" s="123"/>
      <c r="B302" s="122"/>
      <c r="C302" s="123"/>
      <c r="D302" s="123"/>
      <c r="E302" s="123"/>
      <c r="F302" s="123"/>
      <c r="G302" s="123"/>
      <c r="H302" s="123"/>
      <c r="I302" s="123"/>
      <c r="J302" s="123"/>
      <c r="K302" s="123"/>
      <c r="L302" s="123"/>
      <c r="M302" s="123"/>
      <c r="N302" s="123"/>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row>
    <row r="303" spans="1:124" s="127" customFormat="1" x14ac:dyDescent="0.2">
      <c r="A303" s="123"/>
      <c r="B303" s="122"/>
      <c r="C303" s="123"/>
      <c r="D303" s="123"/>
      <c r="E303" s="123"/>
      <c r="F303" s="123"/>
      <c r="G303" s="123"/>
      <c r="H303" s="123"/>
      <c r="I303" s="123"/>
      <c r="J303" s="123"/>
      <c r="K303" s="123"/>
      <c r="L303" s="123"/>
      <c r="M303" s="123"/>
      <c r="N303" s="123"/>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row>
    <row r="304" spans="1:124" s="127" customFormat="1" x14ac:dyDescent="0.2">
      <c r="A304" s="123"/>
      <c r="B304" s="122"/>
      <c r="C304" s="123"/>
      <c r="D304" s="123"/>
      <c r="E304" s="123"/>
      <c r="F304" s="123"/>
      <c r="G304" s="123"/>
      <c r="H304" s="123"/>
      <c r="I304" s="123"/>
      <c r="J304" s="123"/>
      <c r="K304" s="123"/>
      <c r="L304" s="123"/>
      <c r="M304" s="123"/>
      <c r="N304" s="123"/>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row>
    <row r="305" spans="1:124" s="127" customFormat="1" x14ac:dyDescent="0.2">
      <c r="A305" s="123"/>
      <c r="B305" s="122"/>
      <c r="C305" s="123"/>
      <c r="D305" s="123"/>
      <c r="E305" s="123"/>
      <c r="F305" s="123"/>
      <c r="G305" s="123"/>
      <c r="H305" s="123"/>
      <c r="I305" s="123"/>
      <c r="J305" s="123"/>
      <c r="K305" s="123"/>
      <c r="L305" s="123"/>
      <c r="M305" s="123"/>
      <c r="N305" s="123"/>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row>
    <row r="306" spans="1:124" s="127" customFormat="1" x14ac:dyDescent="0.2">
      <c r="A306" s="123"/>
      <c r="B306" s="122"/>
      <c r="C306" s="123"/>
      <c r="D306" s="123"/>
      <c r="E306" s="123"/>
      <c r="F306" s="123"/>
      <c r="G306" s="123"/>
      <c r="H306" s="123"/>
      <c r="I306" s="123"/>
      <c r="J306" s="123"/>
      <c r="K306" s="123"/>
      <c r="L306" s="123"/>
      <c r="M306" s="123"/>
      <c r="N306" s="123"/>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row>
    <row r="307" spans="1:124" s="127" customFormat="1" x14ac:dyDescent="0.2">
      <c r="A307" s="123"/>
      <c r="B307" s="122"/>
      <c r="C307" s="123"/>
      <c r="D307" s="123"/>
      <c r="E307" s="123"/>
      <c r="F307" s="123"/>
      <c r="G307" s="123"/>
      <c r="H307" s="123"/>
      <c r="I307" s="123"/>
      <c r="J307" s="123"/>
      <c r="K307" s="123"/>
      <c r="L307" s="123"/>
      <c r="M307" s="123"/>
      <c r="N307" s="123"/>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row>
    <row r="308" spans="1:124" s="127" customFormat="1" x14ac:dyDescent="0.2">
      <c r="A308" s="123"/>
      <c r="B308" s="122"/>
      <c r="C308" s="123"/>
      <c r="D308" s="123"/>
      <c r="E308" s="123"/>
      <c r="F308" s="123"/>
      <c r="G308" s="123"/>
      <c r="H308" s="123"/>
      <c r="I308" s="123"/>
      <c r="J308" s="123"/>
      <c r="K308" s="123"/>
      <c r="L308" s="123"/>
      <c r="M308" s="123"/>
      <c r="N308" s="123"/>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row>
    <row r="309" spans="1:124" s="127" customFormat="1" x14ac:dyDescent="0.2">
      <c r="A309" s="123"/>
      <c r="B309" s="122"/>
      <c r="C309" s="123"/>
      <c r="D309" s="123"/>
      <c r="E309" s="123"/>
      <c r="F309" s="123"/>
      <c r="G309" s="123"/>
      <c r="H309" s="123"/>
      <c r="I309" s="123"/>
      <c r="J309" s="123"/>
      <c r="K309" s="123"/>
      <c r="L309" s="123"/>
      <c r="M309" s="123"/>
      <c r="N309" s="123"/>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row>
    <row r="310" spans="1:124" s="127" customFormat="1" x14ac:dyDescent="0.2">
      <c r="A310" s="123"/>
      <c r="B310" s="122"/>
      <c r="C310" s="123"/>
      <c r="D310" s="123"/>
      <c r="E310" s="123"/>
      <c r="F310" s="123"/>
      <c r="G310" s="123"/>
      <c r="H310" s="123"/>
      <c r="I310" s="123"/>
      <c r="J310" s="123"/>
      <c r="K310" s="123"/>
      <c r="L310" s="123"/>
      <c r="M310" s="123"/>
      <c r="N310" s="123"/>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row>
    <row r="311" spans="1:124" s="127" customFormat="1" x14ac:dyDescent="0.2">
      <c r="A311" s="123"/>
      <c r="B311" s="122"/>
      <c r="C311" s="123"/>
      <c r="D311" s="123"/>
      <c r="E311" s="123"/>
      <c r="F311" s="123"/>
      <c r="G311" s="123"/>
      <c r="H311" s="123"/>
      <c r="I311" s="123"/>
      <c r="J311" s="123"/>
      <c r="K311" s="123"/>
      <c r="L311" s="123"/>
      <c r="M311" s="123"/>
      <c r="N311" s="123"/>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row>
    <row r="312" spans="1:124" s="127" customFormat="1" x14ac:dyDescent="0.2">
      <c r="A312" s="123"/>
      <c r="B312" s="122"/>
      <c r="C312" s="123"/>
      <c r="D312" s="123"/>
      <c r="E312" s="123"/>
      <c r="F312" s="123"/>
      <c r="G312" s="123"/>
      <c r="H312" s="123"/>
      <c r="I312" s="123"/>
      <c r="J312" s="123"/>
      <c r="K312" s="123"/>
      <c r="L312" s="123"/>
      <c r="M312" s="123"/>
      <c r="N312" s="123"/>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row>
    <row r="313" spans="1:124" s="127" customFormat="1" x14ac:dyDescent="0.2">
      <c r="A313" s="123"/>
      <c r="B313" s="122"/>
      <c r="C313" s="123"/>
      <c r="D313" s="123"/>
      <c r="E313" s="123"/>
      <c r="F313" s="123"/>
      <c r="G313" s="123"/>
      <c r="H313" s="123"/>
      <c r="I313" s="123"/>
      <c r="J313" s="123"/>
      <c r="K313" s="123"/>
      <c r="L313" s="123"/>
      <c r="M313" s="123"/>
      <c r="N313" s="123"/>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row>
    <row r="314" spans="1:124" s="127" customFormat="1" x14ac:dyDescent="0.2">
      <c r="A314" s="123"/>
      <c r="B314" s="122"/>
      <c r="C314" s="123"/>
      <c r="D314" s="123"/>
      <c r="E314" s="123"/>
      <c r="F314" s="123"/>
      <c r="G314" s="123"/>
      <c r="H314" s="123"/>
      <c r="I314" s="123"/>
      <c r="J314" s="123"/>
      <c r="K314" s="123"/>
      <c r="L314" s="123"/>
      <c r="M314" s="123"/>
      <c r="N314" s="123"/>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row>
    <row r="315" spans="1:124" s="127" customFormat="1" x14ac:dyDescent="0.2">
      <c r="A315" s="123"/>
      <c r="B315" s="122"/>
      <c r="C315" s="123"/>
      <c r="D315" s="123"/>
      <c r="E315" s="123"/>
      <c r="F315" s="123"/>
      <c r="G315" s="123"/>
      <c r="H315" s="123"/>
      <c r="I315" s="123"/>
      <c r="J315" s="123"/>
      <c r="K315" s="123"/>
      <c r="L315" s="123"/>
      <c r="M315" s="123"/>
      <c r="N315" s="123"/>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row>
    <row r="316" spans="1:124" s="127" customFormat="1" x14ac:dyDescent="0.2">
      <c r="A316" s="123"/>
      <c r="B316" s="122"/>
      <c r="C316" s="123"/>
      <c r="D316" s="123"/>
      <c r="E316" s="123"/>
      <c r="F316" s="123"/>
      <c r="G316" s="123"/>
      <c r="H316" s="123"/>
      <c r="I316" s="123"/>
      <c r="J316" s="123"/>
      <c r="K316" s="123"/>
      <c r="L316" s="123"/>
      <c r="M316" s="123"/>
      <c r="N316" s="123"/>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row>
    <row r="317" spans="1:124" s="127" customFormat="1" x14ac:dyDescent="0.2">
      <c r="A317" s="123"/>
      <c r="B317" s="122"/>
      <c r="C317" s="123"/>
      <c r="D317" s="123"/>
      <c r="E317" s="123"/>
      <c r="F317" s="123"/>
      <c r="G317" s="123"/>
      <c r="H317" s="123"/>
      <c r="I317" s="123"/>
      <c r="J317" s="123"/>
      <c r="K317" s="123"/>
      <c r="L317" s="123"/>
      <c r="M317" s="123"/>
      <c r="N317" s="123"/>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row>
    <row r="318" spans="1:124" s="127" customFormat="1" x14ac:dyDescent="0.2">
      <c r="A318" s="123"/>
      <c r="B318" s="122"/>
      <c r="C318" s="123"/>
      <c r="D318" s="123"/>
      <c r="E318" s="123"/>
      <c r="F318" s="123"/>
      <c r="G318" s="123"/>
      <c r="H318" s="123"/>
      <c r="I318" s="123"/>
      <c r="J318" s="123"/>
      <c r="K318" s="123"/>
      <c r="L318" s="123"/>
      <c r="M318" s="123"/>
      <c r="N318" s="123"/>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row>
    <row r="319" spans="1:124" s="127" customFormat="1" x14ac:dyDescent="0.2">
      <c r="A319" s="123"/>
      <c r="B319" s="122"/>
      <c r="C319" s="123"/>
      <c r="D319" s="123"/>
      <c r="E319" s="123"/>
      <c r="F319" s="123"/>
      <c r="G319" s="123"/>
      <c r="H319" s="123"/>
      <c r="I319" s="123"/>
      <c r="J319" s="123"/>
      <c r="K319" s="123"/>
      <c r="L319" s="123"/>
      <c r="M319" s="123"/>
      <c r="N319" s="123"/>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row>
    <row r="320" spans="1:124" s="127" customFormat="1" x14ac:dyDescent="0.2">
      <c r="A320" s="123"/>
      <c r="B320" s="122"/>
      <c r="C320" s="123"/>
      <c r="D320" s="123"/>
      <c r="E320" s="123"/>
      <c r="F320" s="123"/>
      <c r="G320" s="123"/>
      <c r="H320" s="123"/>
      <c r="I320" s="123"/>
      <c r="J320" s="123"/>
      <c r="K320" s="123"/>
      <c r="L320" s="123"/>
      <c r="M320" s="123"/>
      <c r="N320" s="123"/>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row>
    <row r="321" spans="1:124" s="127" customFormat="1" x14ac:dyDescent="0.2">
      <c r="A321" s="123"/>
      <c r="B321" s="122"/>
      <c r="C321" s="123"/>
      <c r="D321" s="123"/>
      <c r="E321" s="123"/>
      <c r="F321" s="123"/>
      <c r="G321" s="123"/>
      <c r="H321" s="123"/>
      <c r="I321" s="123"/>
      <c r="J321" s="123"/>
      <c r="K321" s="123"/>
      <c r="L321" s="123"/>
      <c r="M321" s="123"/>
      <c r="N321" s="123"/>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row>
    <row r="322" spans="1:124" s="127" customFormat="1" x14ac:dyDescent="0.2">
      <c r="A322" s="123"/>
      <c r="B322" s="122"/>
      <c r="C322" s="123"/>
      <c r="D322" s="123"/>
      <c r="E322" s="123"/>
      <c r="F322" s="123"/>
      <c r="G322" s="123"/>
      <c r="H322" s="123"/>
      <c r="I322" s="123"/>
      <c r="J322" s="123"/>
      <c r="K322" s="123"/>
      <c r="L322" s="123"/>
      <c r="M322" s="123"/>
      <c r="N322" s="123"/>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row>
    <row r="323" spans="1:124" s="127" customFormat="1" x14ac:dyDescent="0.2">
      <c r="A323" s="123"/>
      <c r="B323" s="122"/>
      <c r="C323" s="123"/>
      <c r="D323" s="123"/>
      <c r="E323" s="123"/>
      <c r="F323" s="123"/>
      <c r="G323" s="123"/>
      <c r="H323" s="123"/>
      <c r="I323" s="123"/>
      <c r="J323" s="123"/>
      <c r="K323" s="123"/>
      <c r="L323" s="123"/>
      <c r="M323" s="123"/>
      <c r="N323" s="123"/>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row>
    <row r="324" spans="1:124" s="127" customFormat="1" x14ac:dyDescent="0.2">
      <c r="A324" s="123"/>
      <c r="B324" s="122"/>
      <c r="C324" s="123"/>
      <c r="D324" s="123"/>
      <c r="E324" s="123"/>
      <c r="F324" s="123"/>
      <c r="G324" s="123"/>
      <c r="H324" s="123"/>
      <c r="I324" s="123"/>
      <c r="J324" s="123"/>
      <c r="K324" s="123"/>
      <c r="L324" s="123"/>
      <c r="M324" s="123"/>
      <c r="N324" s="123"/>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row>
    <row r="325" spans="1:124" s="127" customFormat="1" x14ac:dyDescent="0.2">
      <c r="A325" s="123"/>
      <c r="B325" s="122"/>
      <c r="C325" s="123"/>
      <c r="D325" s="123"/>
      <c r="E325" s="123"/>
      <c r="F325" s="123"/>
      <c r="G325" s="123"/>
      <c r="H325" s="123"/>
      <c r="I325" s="123"/>
      <c r="J325" s="123"/>
      <c r="K325" s="123"/>
      <c r="L325" s="123"/>
      <c r="M325" s="123"/>
      <c r="N325" s="123"/>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row>
    <row r="326" spans="1:124" s="127" customFormat="1" x14ac:dyDescent="0.2">
      <c r="A326" s="123"/>
      <c r="B326" s="122"/>
      <c r="C326" s="123"/>
      <c r="D326" s="123"/>
      <c r="E326" s="123"/>
      <c r="F326" s="123"/>
      <c r="G326" s="123"/>
      <c r="H326" s="123"/>
      <c r="I326" s="123"/>
      <c r="J326" s="123"/>
      <c r="K326" s="123"/>
      <c r="L326" s="123"/>
      <c r="M326" s="123"/>
      <c r="N326" s="123"/>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row>
    <row r="327" spans="1:124" s="127" customFormat="1" x14ac:dyDescent="0.2">
      <c r="A327" s="123"/>
      <c r="B327" s="122"/>
      <c r="C327" s="123"/>
      <c r="D327" s="123"/>
      <c r="E327" s="123"/>
      <c r="F327" s="123"/>
      <c r="G327" s="123"/>
      <c r="H327" s="123"/>
      <c r="I327" s="123"/>
      <c r="J327" s="123"/>
      <c r="K327" s="123"/>
      <c r="L327" s="123"/>
      <c r="M327" s="123"/>
      <c r="N327" s="123"/>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row>
    <row r="328" spans="1:124" s="127" customFormat="1" x14ac:dyDescent="0.2">
      <c r="A328" s="123"/>
      <c r="B328" s="122"/>
      <c r="C328" s="123"/>
      <c r="D328" s="123"/>
      <c r="E328" s="123"/>
      <c r="F328" s="123"/>
      <c r="G328" s="123"/>
      <c r="H328" s="123"/>
      <c r="I328" s="123"/>
      <c r="J328" s="123"/>
      <c r="K328" s="123"/>
      <c r="L328" s="123"/>
      <c r="M328" s="123"/>
      <c r="N328" s="123"/>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row>
    <row r="329" spans="1:124" s="127" customFormat="1" x14ac:dyDescent="0.2">
      <c r="A329" s="123"/>
      <c r="B329" s="122"/>
      <c r="C329" s="123"/>
      <c r="D329" s="123"/>
      <c r="E329" s="123"/>
      <c r="F329" s="123"/>
      <c r="G329" s="123"/>
      <c r="H329" s="123"/>
      <c r="I329" s="123"/>
      <c r="J329" s="123"/>
      <c r="K329" s="123"/>
      <c r="L329" s="123"/>
      <c r="M329" s="123"/>
      <c r="N329" s="123"/>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row>
    <row r="330" spans="1:124" s="127" customFormat="1" x14ac:dyDescent="0.2">
      <c r="A330" s="123"/>
      <c r="B330" s="122"/>
      <c r="C330" s="123"/>
      <c r="D330" s="123"/>
      <c r="E330" s="123"/>
      <c r="F330" s="123"/>
      <c r="G330" s="123"/>
      <c r="H330" s="123"/>
      <c r="I330" s="123"/>
      <c r="J330" s="123"/>
      <c r="K330" s="123"/>
      <c r="L330" s="123"/>
      <c r="M330" s="123"/>
      <c r="N330" s="123"/>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row>
    <row r="331" spans="1:124" s="127" customFormat="1" x14ac:dyDescent="0.2">
      <c r="A331" s="123"/>
      <c r="B331" s="122"/>
      <c r="C331" s="123"/>
      <c r="D331" s="123"/>
      <c r="E331" s="123"/>
      <c r="F331" s="123"/>
      <c r="G331" s="123"/>
      <c r="H331" s="123"/>
      <c r="I331" s="123"/>
      <c r="J331" s="123"/>
      <c r="K331" s="123"/>
      <c r="L331" s="123"/>
      <c r="M331" s="123"/>
      <c r="N331" s="123"/>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row>
    <row r="332" spans="1:124" s="127" customFormat="1" x14ac:dyDescent="0.2">
      <c r="A332" s="123"/>
      <c r="B332" s="122"/>
      <c r="C332" s="123"/>
      <c r="D332" s="123"/>
      <c r="E332" s="123"/>
      <c r="F332" s="123"/>
      <c r="G332" s="123"/>
      <c r="H332" s="123"/>
      <c r="I332" s="123"/>
      <c r="J332" s="123"/>
      <c r="K332" s="123"/>
      <c r="L332" s="123"/>
      <c r="M332" s="123"/>
      <c r="N332" s="123"/>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row>
    <row r="333" spans="1:124" s="127" customFormat="1" x14ac:dyDescent="0.2">
      <c r="A333" s="123"/>
      <c r="B333" s="122"/>
      <c r="C333" s="123"/>
      <c r="D333" s="123"/>
      <c r="E333" s="123"/>
      <c r="F333" s="123"/>
      <c r="G333" s="123"/>
      <c r="H333" s="123"/>
      <c r="I333" s="123"/>
      <c r="J333" s="123"/>
      <c r="K333" s="123"/>
      <c r="L333" s="123"/>
      <c r="M333" s="123"/>
      <c r="N333" s="123"/>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row>
    <row r="334" spans="1:124" s="127" customFormat="1" x14ac:dyDescent="0.2">
      <c r="A334" s="123"/>
      <c r="B334" s="122"/>
      <c r="C334" s="123"/>
      <c r="D334" s="123"/>
      <c r="E334" s="123"/>
      <c r="F334" s="123"/>
      <c r="G334" s="123"/>
      <c r="H334" s="123"/>
      <c r="I334" s="123"/>
      <c r="J334" s="123"/>
      <c r="K334" s="123"/>
      <c r="L334" s="123"/>
      <c r="M334" s="123"/>
      <c r="N334" s="123"/>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row>
    <row r="335" spans="1:124" s="127" customFormat="1" x14ac:dyDescent="0.2">
      <c r="A335" s="123"/>
      <c r="B335" s="122"/>
      <c r="C335" s="123"/>
      <c r="D335" s="123"/>
      <c r="E335" s="123"/>
      <c r="F335" s="123"/>
      <c r="G335" s="123"/>
      <c r="H335" s="123"/>
      <c r="I335" s="123"/>
      <c r="J335" s="123"/>
      <c r="K335" s="123"/>
      <c r="L335" s="123"/>
      <c r="M335" s="123"/>
      <c r="N335" s="123"/>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row>
    <row r="336" spans="1:124" s="127" customFormat="1" x14ac:dyDescent="0.2">
      <c r="A336" s="123"/>
      <c r="B336" s="122"/>
      <c r="C336" s="123"/>
      <c r="D336" s="123"/>
      <c r="E336" s="123"/>
      <c r="F336" s="123"/>
      <c r="G336" s="123"/>
      <c r="H336" s="123"/>
      <c r="I336" s="123"/>
      <c r="J336" s="123"/>
      <c r="K336" s="123"/>
      <c r="L336" s="123"/>
      <c r="M336" s="123"/>
      <c r="N336" s="123"/>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row>
    <row r="337" spans="1:124" s="127" customFormat="1" x14ac:dyDescent="0.2">
      <c r="A337" s="123"/>
      <c r="B337" s="122"/>
      <c r="C337" s="123"/>
      <c r="D337" s="123"/>
      <c r="E337" s="123"/>
      <c r="F337" s="123"/>
      <c r="G337" s="123"/>
      <c r="H337" s="123"/>
      <c r="I337" s="123"/>
      <c r="J337" s="123"/>
      <c r="K337" s="123"/>
      <c r="L337" s="123"/>
      <c r="M337" s="123"/>
      <c r="N337" s="123"/>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row>
    <row r="338" spans="1:124" s="127" customFormat="1" x14ac:dyDescent="0.2">
      <c r="A338" s="123"/>
      <c r="B338" s="122"/>
      <c r="C338" s="123"/>
      <c r="D338" s="123"/>
      <c r="E338" s="123"/>
      <c r="F338" s="123"/>
      <c r="G338" s="123"/>
      <c r="H338" s="123"/>
      <c r="I338" s="123"/>
      <c r="J338" s="123"/>
      <c r="K338" s="123"/>
      <c r="L338" s="123"/>
      <c r="M338" s="123"/>
      <c r="N338" s="123"/>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row>
    <row r="339" spans="1:124" s="127" customFormat="1" x14ac:dyDescent="0.2">
      <c r="A339" s="123"/>
      <c r="B339" s="122"/>
      <c r="C339" s="123"/>
      <c r="D339" s="123"/>
      <c r="E339" s="123"/>
      <c r="F339" s="123"/>
      <c r="G339" s="123"/>
      <c r="H339" s="123"/>
      <c r="I339" s="123"/>
      <c r="J339" s="123"/>
      <c r="K339" s="123"/>
      <c r="L339" s="123"/>
      <c r="M339" s="123"/>
      <c r="N339" s="123"/>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row>
    <row r="340" spans="1:124" s="127" customFormat="1" x14ac:dyDescent="0.2">
      <c r="A340" s="123"/>
      <c r="B340" s="122"/>
      <c r="C340" s="123"/>
      <c r="D340" s="123"/>
      <c r="E340" s="123"/>
      <c r="F340" s="123"/>
      <c r="G340" s="123"/>
      <c r="H340" s="123"/>
      <c r="I340" s="123"/>
      <c r="J340" s="123"/>
      <c r="K340" s="123"/>
      <c r="L340" s="123"/>
      <c r="M340" s="123"/>
      <c r="N340" s="123"/>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row>
    <row r="341" spans="1:124" s="127" customFormat="1" x14ac:dyDescent="0.2">
      <c r="A341" s="123"/>
      <c r="B341" s="122"/>
      <c r="C341" s="123"/>
      <c r="D341" s="123"/>
      <c r="E341" s="123"/>
      <c r="F341" s="123"/>
      <c r="G341" s="123"/>
      <c r="H341" s="123"/>
      <c r="I341" s="123"/>
      <c r="J341" s="123"/>
      <c r="K341" s="123"/>
      <c r="L341" s="123"/>
      <c r="M341" s="123"/>
      <c r="N341" s="123"/>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row>
    <row r="342" spans="1:124" s="127" customFormat="1" x14ac:dyDescent="0.2">
      <c r="A342" s="123"/>
      <c r="B342" s="122"/>
      <c r="C342" s="123"/>
      <c r="D342" s="123"/>
      <c r="E342" s="123"/>
      <c r="F342" s="123"/>
      <c r="G342" s="123"/>
      <c r="H342" s="123"/>
      <c r="I342" s="123"/>
      <c r="J342" s="123"/>
      <c r="K342" s="123"/>
      <c r="L342" s="123"/>
      <c r="M342" s="123"/>
      <c r="N342" s="123"/>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row>
    <row r="343" spans="1:124" s="127" customFormat="1" x14ac:dyDescent="0.2">
      <c r="A343" s="123"/>
      <c r="B343" s="122"/>
      <c r="C343" s="123"/>
      <c r="D343" s="123"/>
      <c r="E343" s="123"/>
      <c r="F343" s="123"/>
      <c r="G343" s="123"/>
      <c r="H343" s="123"/>
      <c r="I343" s="123"/>
      <c r="J343" s="123"/>
      <c r="K343" s="123"/>
      <c r="L343" s="123"/>
      <c r="M343" s="123"/>
      <c r="N343" s="123"/>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c r="CV343" s="79"/>
      <c r="CW343" s="79"/>
      <c r="CX343" s="79"/>
      <c r="CY343" s="79"/>
      <c r="CZ343" s="79"/>
      <c r="DA343" s="79"/>
      <c r="DB343" s="79"/>
      <c r="DC343" s="79"/>
      <c r="DD343" s="79"/>
      <c r="DE343" s="79"/>
      <c r="DF343" s="79"/>
      <c r="DG343" s="79"/>
      <c r="DH343" s="79"/>
      <c r="DI343" s="79"/>
      <c r="DJ343" s="79"/>
      <c r="DK343" s="79"/>
      <c r="DL343" s="79"/>
      <c r="DM343" s="79"/>
      <c r="DN343" s="79"/>
      <c r="DO343" s="79"/>
      <c r="DP343" s="79"/>
      <c r="DQ343" s="79"/>
      <c r="DR343" s="79"/>
      <c r="DS343" s="79"/>
      <c r="DT343" s="79"/>
    </row>
    <row r="344" spans="1:124" s="127" customFormat="1" x14ac:dyDescent="0.2">
      <c r="A344" s="123"/>
      <c r="B344" s="122"/>
      <c r="C344" s="123"/>
      <c r="D344" s="123"/>
      <c r="E344" s="123"/>
      <c r="F344" s="123"/>
      <c r="G344" s="123"/>
      <c r="H344" s="123"/>
      <c r="I344" s="123"/>
      <c r="J344" s="123"/>
      <c r="K344" s="123"/>
      <c r="L344" s="123"/>
      <c r="M344" s="123"/>
      <c r="N344" s="123"/>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c r="CV344" s="79"/>
      <c r="CW344" s="79"/>
      <c r="CX344" s="79"/>
      <c r="CY344" s="79"/>
      <c r="CZ344" s="79"/>
      <c r="DA344" s="79"/>
      <c r="DB344" s="79"/>
      <c r="DC344" s="79"/>
      <c r="DD344" s="79"/>
      <c r="DE344" s="79"/>
      <c r="DF344" s="79"/>
      <c r="DG344" s="79"/>
      <c r="DH344" s="79"/>
      <c r="DI344" s="79"/>
      <c r="DJ344" s="79"/>
      <c r="DK344" s="79"/>
      <c r="DL344" s="79"/>
      <c r="DM344" s="79"/>
      <c r="DN344" s="79"/>
      <c r="DO344" s="79"/>
      <c r="DP344" s="79"/>
      <c r="DQ344" s="79"/>
      <c r="DR344" s="79"/>
      <c r="DS344" s="79"/>
      <c r="DT344" s="79"/>
    </row>
    <row r="345" spans="1:124" s="127" customFormat="1" x14ac:dyDescent="0.2">
      <c r="A345" s="123"/>
      <c r="B345" s="122"/>
      <c r="C345" s="123"/>
      <c r="D345" s="123"/>
      <c r="E345" s="123"/>
      <c r="F345" s="123"/>
      <c r="G345" s="123"/>
      <c r="H345" s="123"/>
      <c r="I345" s="123"/>
      <c r="J345" s="123"/>
      <c r="K345" s="123"/>
      <c r="L345" s="123"/>
      <c r="M345" s="123"/>
      <c r="N345" s="123"/>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c r="CV345" s="79"/>
      <c r="CW345" s="79"/>
      <c r="CX345" s="79"/>
      <c r="CY345" s="79"/>
      <c r="CZ345" s="79"/>
      <c r="DA345" s="79"/>
      <c r="DB345" s="79"/>
      <c r="DC345" s="79"/>
      <c r="DD345" s="79"/>
      <c r="DE345" s="79"/>
      <c r="DF345" s="79"/>
      <c r="DG345" s="79"/>
      <c r="DH345" s="79"/>
      <c r="DI345" s="79"/>
      <c r="DJ345" s="79"/>
      <c r="DK345" s="79"/>
      <c r="DL345" s="79"/>
      <c r="DM345" s="79"/>
      <c r="DN345" s="79"/>
      <c r="DO345" s="79"/>
      <c r="DP345" s="79"/>
      <c r="DQ345" s="79"/>
      <c r="DR345" s="79"/>
      <c r="DS345" s="79"/>
      <c r="DT345" s="79"/>
    </row>
    <row r="346" spans="1:124" s="127" customFormat="1" x14ac:dyDescent="0.2">
      <c r="A346" s="123"/>
      <c r="B346" s="122"/>
      <c r="C346" s="123"/>
      <c r="D346" s="123"/>
      <c r="E346" s="123"/>
      <c r="F346" s="123"/>
      <c r="G346" s="123"/>
      <c r="H346" s="123"/>
      <c r="I346" s="123"/>
      <c r="J346" s="123"/>
      <c r="K346" s="123"/>
      <c r="L346" s="123"/>
      <c r="M346" s="123"/>
      <c r="N346" s="123"/>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c r="CV346" s="79"/>
      <c r="CW346" s="79"/>
      <c r="CX346" s="79"/>
      <c r="CY346" s="79"/>
      <c r="CZ346" s="79"/>
      <c r="DA346" s="79"/>
      <c r="DB346" s="79"/>
      <c r="DC346" s="79"/>
      <c r="DD346" s="79"/>
      <c r="DE346" s="79"/>
      <c r="DF346" s="79"/>
      <c r="DG346" s="79"/>
      <c r="DH346" s="79"/>
      <c r="DI346" s="79"/>
      <c r="DJ346" s="79"/>
      <c r="DK346" s="79"/>
      <c r="DL346" s="79"/>
      <c r="DM346" s="79"/>
      <c r="DN346" s="79"/>
      <c r="DO346" s="79"/>
      <c r="DP346" s="79"/>
      <c r="DQ346" s="79"/>
      <c r="DR346" s="79"/>
      <c r="DS346" s="79"/>
      <c r="DT346" s="79"/>
    </row>
    <row r="347" spans="1:124" s="127" customFormat="1" x14ac:dyDescent="0.2">
      <c r="A347" s="123"/>
      <c r="B347" s="122"/>
      <c r="C347" s="123"/>
      <c r="D347" s="123"/>
      <c r="E347" s="123"/>
      <c r="F347" s="123"/>
      <c r="G347" s="123"/>
      <c r="H347" s="123"/>
      <c r="I347" s="123"/>
      <c r="J347" s="123"/>
      <c r="K347" s="123"/>
      <c r="L347" s="123"/>
      <c r="M347" s="123"/>
      <c r="N347" s="123"/>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c r="CV347" s="79"/>
      <c r="CW347" s="79"/>
      <c r="CX347" s="79"/>
      <c r="CY347" s="79"/>
      <c r="CZ347" s="79"/>
      <c r="DA347" s="79"/>
      <c r="DB347" s="79"/>
      <c r="DC347" s="79"/>
      <c r="DD347" s="79"/>
      <c r="DE347" s="79"/>
      <c r="DF347" s="79"/>
      <c r="DG347" s="79"/>
      <c r="DH347" s="79"/>
      <c r="DI347" s="79"/>
      <c r="DJ347" s="79"/>
      <c r="DK347" s="79"/>
      <c r="DL347" s="79"/>
      <c r="DM347" s="79"/>
      <c r="DN347" s="79"/>
      <c r="DO347" s="79"/>
      <c r="DP347" s="79"/>
      <c r="DQ347" s="79"/>
      <c r="DR347" s="79"/>
      <c r="DS347" s="79"/>
      <c r="DT347" s="79"/>
    </row>
    <row r="348" spans="1:124" s="127" customFormat="1" x14ac:dyDescent="0.2">
      <c r="A348" s="123"/>
      <c r="B348" s="122"/>
      <c r="C348" s="123"/>
      <c r="D348" s="123"/>
      <c r="E348" s="123"/>
      <c r="F348" s="123"/>
      <c r="G348" s="123"/>
      <c r="H348" s="123"/>
      <c r="I348" s="123"/>
      <c r="J348" s="123"/>
      <c r="K348" s="123"/>
      <c r="L348" s="123"/>
      <c r="M348" s="123"/>
      <c r="N348" s="123"/>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c r="CV348" s="79"/>
      <c r="CW348" s="79"/>
      <c r="CX348" s="79"/>
      <c r="CY348" s="79"/>
      <c r="CZ348" s="79"/>
      <c r="DA348" s="79"/>
      <c r="DB348" s="79"/>
      <c r="DC348" s="79"/>
      <c r="DD348" s="79"/>
      <c r="DE348" s="79"/>
      <c r="DF348" s="79"/>
      <c r="DG348" s="79"/>
      <c r="DH348" s="79"/>
      <c r="DI348" s="79"/>
      <c r="DJ348" s="79"/>
      <c r="DK348" s="79"/>
      <c r="DL348" s="79"/>
      <c r="DM348" s="79"/>
      <c r="DN348" s="79"/>
      <c r="DO348" s="79"/>
      <c r="DP348" s="79"/>
      <c r="DQ348" s="79"/>
      <c r="DR348" s="79"/>
      <c r="DS348" s="79"/>
      <c r="DT348" s="79"/>
    </row>
    <row r="349" spans="1:124" s="127" customFormat="1" x14ac:dyDescent="0.2">
      <c r="A349" s="123"/>
      <c r="B349" s="122"/>
      <c r="C349" s="123"/>
      <c r="D349" s="123"/>
      <c r="E349" s="123"/>
      <c r="F349" s="123"/>
      <c r="G349" s="123"/>
      <c r="H349" s="123"/>
      <c r="I349" s="123"/>
      <c r="J349" s="123"/>
      <c r="K349" s="123"/>
      <c r="L349" s="123"/>
      <c r="M349" s="123"/>
      <c r="N349" s="123"/>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c r="CV349" s="79"/>
      <c r="CW349" s="79"/>
      <c r="CX349" s="79"/>
      <c r="CY349" s="79"/>
      <c r="CZ349" s="79"/>
      <c r="DA349" s="79"/>
      <c r="DB349" s="79"/>
      <c r="DC349" s="79"/>
      <c r="DD349" s="79"/>
      <c r="DE349" s="79"/>
      <c r="DF349" s="79"/>
      <c r="DG349" s="79"/>
      <c r="DH349" s="79"/>
      <c r="DI349" s="79"/>
      <c r="DJ349" s="79"/>
      <c r="DK349" s="79"/>
      <c r="DL349" s="79"/>
      <c r="DM349" s="79"/>
      <c r="DN349" s="79"/>
      <c r="DO349" s="79"/>
      <c r="DP349" s="79"/>
      <c r="DQ349" s="79"/>
      <c r="DR349" s="79"/>
      <c r="DS349" s="79"/>
      <c r="DT349" s="79"/>
    </row>
    <row r="350" spans="1:124" s="127" customFormat="1" x14ac:dyDescent="0.2">
      <c r="A350" s="123"/>
      <c r="B350" s="122"/>
      <c r="C350" s="123"/>
      <c r="D350" s="123"/>
      <c r="E350" s="123"/>
      <c r="F350" s="123"/>
      <c r="G350" s="123"/>
      <c r="H350" s="123"/>
      <c r="I350" s="123"/>
      <c r="J350" s="123"/>
      <c r="K350" s="123"/>
      <c r="L350" s="123"/>
      <c r="M350" s="123"/>
      <c r="N350" s="123"/>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row>
    <row r="351" spans="1:124" s="127" customFormat="1" x14ac:dyDescent="0.2">
      <c r="A351" s="123"/>
      <c r="B351" s="122"/>
      <c r="C351" s="123"/>
      <c r="D351" s="123"/>
      <c r="E351" s="123"/>
      <c r="F351" s="123"/>
      <c r="G351" s="123"/>
      <c r="H351" s="123"/>
      <c r="I351" s="123"/>
      <c r="J351" s="123"/>
      <c r="K351" s="123"/>
      <c r="L351" s="123"/>
      <c r="M351" s="123"/>
      <c r="N351" s="123"/>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row>
    <row r="352" spans="1:124" s="127" customFormat="1" x14ac:dyDescent="0.2">
      <c r="A352" s="123"/>
      <c r="B352" s="122"/>
      <c r="C352" s="123"/>
      <c r="D352" s="123"/>
      <c r="E352" s="123"/>
      <c r="F352" s="123"/>
      <c r="G352" s="123"/>
      <c r="H352" s="123"/>
      <c r="I352" s="123"/>
      <c r="J352" s="123"/>
      <c r="K352" s="123"/>
      <c r="L352" s="123"/>
      <c r="M352" s="123"/>
      <c r="N352" s="123"/>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row>
    <row r="353" spans="1:124" s="127" customFormat="1" x14ac:dyDescent="0.2">
      <c r="A353" s="123"/>
      <c r="B353" s="122"/>
      <c r="C353" s="123"/>
      <c r="D353" s="123"/>
      <c r="E353" s="123"/>
      <c r="F353" s="123"/>
      <c r="G353" s="123"/>
      <c r="H353" s="123"/>
      <c r="I353" s="123"/>
      <c r="J353" s="123"/>
      <c r="K353" s="123"/>
      <c r="L353" s="123"/>
      <c r="M353" s="123"/>
      <c r="N353" s="123"/>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row>
    <row r="354" spans="1:124" s="127" customFormat="1" x14ac:dyDescent="0.2">
      <c r="A354" s="123"/>
      <c r="B354" s="122"/>
      <c r="C354" s="123"/>
      <c r="D354" s="123"/>
      <c r="E354" s="123"/>
      <c r="F354" s="123"/>
      <c r="G354" s="123"/>
      <c r="H354" s="123"/>
      <c r="I354" s="123"/>
      <c r="J354" s="123"/>
      <c r="K354" s="123"/>
      <c r="L354" s="123"/>
      <c r="M354" s="123"/>
      <c r="N354" s="123"/>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row>
    <row r="355" spans="1:124" s="127" customFormat="1" x14ac:dyDescent="0.2">
      <c r="A355" s="123"/>
      <c r="B355" s="122"/>
      <c r="C355" s="123"/>
      <c r="D355" s="123"/>
      <c r="E355" s="123"/>
      <c r="F355" s="123"/>
      <c r="G355" s="123"/>
      <c r="H355" s="123"/>
      <c r="I355" s="123"/>
      <c r="J355" s="123"/>
      <c r="K355" s="123"/>
      <c r="L355" s="123"/>
      <c r="M355" s="123"/>
      <c r="N355" s="123"/>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row>
    <row r="356" spans="1:124" s="127" customFormat="1" x14ac:dyDescent="0.2">
      <c r="A356" s="123"/>
      <c r="B356" s="122"/>
      <c r="C356" s="123"/>
      <c r="D356" s="123"/>
      <c r="E356" s="123"/>
      <c r="F356" s="123"/>
      <c r="G356" s="123"/>
      <c r="H356" s="123"/>
      <c r="I356" s="123"/>
      <c r="J356" s="123"/>
      <c r="K356" s="123"/>
      <c r="L356" s="123"/>
      <c r="M356" s="123"/>
      <c r="N356" s="123"/>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row>
    <row r="357" spans="1:124" s="127" customFormat="1" x14ac:dyDescent="0.2">
      <c r="A357" s="123"/>
      <c r="B357" s="122"/>
      <c r="C357" s="123"/>
      <c r="D357" s="123"/>
      <c r="E357" s="123"/>
      <c r="F357" s="123"/>
      <c r="G357" s="123"/>
      <c r="H357" s="123"/>
      <c r="I357" s="123"/>
      <c r="J357" s="123"/>
      <c r="K357" s="123"/>
      <c r="L357" s="123"/>
      <c r="M357" s="123"/>
      <c r="N357" s="123"/>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row>
    <row r="358" spans="1:124" s="127" customFormat="1" x14ac:dyDescent="0.2">
      <c r="A358" s="123"/>
      <c r="B358" s="122"/>
      <c r="C358" s="123"/>
      <c r="D358" s="123"/>
      <c r="E358" s="123"/>
      <c r="F358" s="123"/>
      <c r="G358" s="123"/>
      <c r="H358" s="123"/>
      <c r="I358" s="123"/>
      <c r="J358" s="123"/>
      <c r="K358" s="123"/>
      <c r="L358" s="123"/>
      <c r="M358" s="123"/>
      <c r="N358" s="123"/>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row>
    <row r="359" spans="1:124" s="127" customFormat="1" x14ac:dyDescent="0.2">
      <c r="A359" s="123"/>
      <c r="B359" s="122"/>
      <c r="C359" s="123"/>
      <c r="D359" s="123"/>
      <c r="E359" s="123"/>
      <c r="F359" s="123"/>
      <c r="G359" s="123"/>
      <c r="H359" s="123"/>
      <c r="I359" s="123"/>
      <c r="J359" s="123"/>
      <c r="K359" s="123"/>
      <c r="L359" s="123"/>
      <c r="M359" s="123"/>
      <c r="N359" s="123"/>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row>
    <row r="360" spans="1:124" s="127" customFormat="1" x14ac:dyDescent="0.2">
      <c r="A360" s="123"/>
      <c r="B360" s="122"/>
      <c r="C360" s="123"/>
      <c r="D360" s="123"/>
      <c r="E360" s="123"/>
      <c r="F360" s="123"/>
      <c r="G360" s="123"/>
      <c r="H360" s="123"/>
      <c r="I360" s="123"/>
      <c r="J360" s="123"/>
      <c r="K360" s="123"/>
      <c r="L360" s="123"/>
      <c r="M360" s="123"/>
      <c r="N360" s="123"/>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row>
    <row r="361" spans="1:124" s="127" customFormat="1" x14ac:dyDescent="0.2">
      <c r="A361" s="123"/>
      <c r="B361" s="122"/>
      <c r="C361" s="123"/>
      <c r="D361" s="123"/>
      <c r="E361" s="123"/>
      <c r="F361" s="123"/>
      <c r="G361" s="123"/>
      <c r="H361" s="123"/>
      <c r="I361" s="123"/>
      <c r="J361" s="123"/>
      <c r="K361" s="123"/>
      <c r="L361" s="123"/>
      <c r="M361" s="123"/>
      <c r="N361" s="123"/>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row>
    <row r="362" spans="1:124" s="127" customFormat="1" x14ac:dyDescent="0.2">
      <c r="A362" s="123"/>
      <c r="B362" s="122"/>
      <c r="C362" s="123"/>
      <c r="D362" s="123"/>
      <c r="E362" s="123"/>
      <c r="F362" s="123"/>
      <c r="G362" s="123"/>
      <c r="H362" s="123"/>
      <c r="I362" s="123"/>
      <c r="J362" s="123"/>
      <c r="K362" s="123"/>
      <c r="L362" s="123"/>
      <c r="M362" s="123"/>
      <c r="N362" s="123"/>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row>
    <row r="363" spans="1:124" s="127" customFormat="1" x14ac:dyDescent="0.2">
      <c r="A363" s="123"/>
      <c r="B363" s="122"/>
      <c r="C363" s="123"/>
      <c r="D363" s="123"/>
      <c r="E363" s="123"/>
      <c r="F363" s="123"/>
      <c r="G363" s="123"/>
      <c r="H363" s="123"/>
      <c r="I363" s="123"/>
      <c r="J363" s="123"/>
      <c r="K363" s="123"/>
      <c r="L363" s="123"/>
      <c r="M363" s="123"/>
      <c r="N363" s="123"/>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row>
    <row r="364" spans="1:124" s="127" customFormat="1" x14ac:dyDescent="0.2">
      <c r="A364" s="123"/>
      <c r="B364" s="122"/>
      <c r="C364" s="123"/>
      <c r="D364" s="123"/>
      <c r="E364" s="123"/>
      <c r="F364" s="123"/>
      <c r="G364" s="123"/>
      <c r="H364" s="123"/>
      <c r="I364" s="123"/>
      <c r="J364" s="123"/>
      <c r="K364" s="123"/>
      <c r="L364" s="123"/>
      <c r="M364" s="123"/>
      <c r="N364" s="123"/>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row>
    <row r="365" spans="1:124" s="127" customFormat="1" x14ac:dyDescent="0.2">
      <c r="A365" s="123"/>
      <c r="B365" s="122"/>
      <c r="C365" s="123"/>
      <c r="D365" s="123"/>
      <c r="E365" s="123"/>
      <c r="F365" s="123"/>
      <c r="G365" s="123"/>
      <c r="H365" s="123"/>
      <c r="I365" s="123"/>
      <c r="J365" s="123"/>
      <c r="K365" s="123"/>
      <c r="L365" s="123"/>
      <c r="M365" s="123"/>
      <c r="N365" s="123"/>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row>
    <row r="366" spans="1:124" s="127" customFormat="1" x14ac:dyDescent="0.2">
      <c r="A366" s="123"/>
      <c r="B366" s="122"/>
      <c r="C366" s="123"/>
      <c r="D366" s="123"/>
      <c r="E366" s="123"/>
      <c r="F366" s="123"/>
      <c r="G366" s="123"/>
      <c r="H366" s="123"/>
      <c r="I366" s="123"/>
      <c r="J366" s="123"/>
      <c r="K366" s="123"/>
      <c r="L366" s="123"/>
      <c r="M366" s="123"/>
      <c r="N366" s="123"/>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row>
    <row r="367" spans="1:124" s="127" customFormat="1" x14ac:dyDescent="0.2">
      <c r="A367" s="123"/>
      <c r="B367" s="122"/>
      <c r="C367" s="123"/>
      <c r="D367" s="123"/>
      <c r="E367" s="123"/>
      <c r="F367" s="123"/>
      <c r="G367" s="123"/>
      <c r="H367" s="123"/>
      <c r="I367" s="123"/>
      <c r="J367" s="123"/>
      <c r="K367" s="123"/>
      <c r="L367" s="123"/>
      <c r="M367" s="123"/>
      <c r="N367" s="123"/>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row>
    <row r="368" spans="1:124" s="127" customFormat="1" x14ac:dyDescent="0.2">
      <c r="A368" s="123"/>
      <c r="B368" s="122"/>
      <c r="C368" s="123"/>
      <c r="D368" s="123"/>
      <c r="E368" s="123"/>
      <c r="F368" s="123"/>
      <c r="G368" s="123"/>
      <c r="H368" s="123"/>
      <c r="I368" s="123"/>
      <c r="J368" s="123"/>
      <c r="K368" s="123"/>
      <c r="L368" s="123"/>
      <c r="M368" s="123"/>
      <c r="N368" s="123"/>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row>
    <row r="369" spans="1:124" s="127" customFormat="1" x14ac:dyDescent="0.2">
      <c r="A369" s="123"/>
      <c r="B369" s="122"/>
      <c r="C369" s="123"/>
      <c r="D369" s="123"/>
      <c r="E369" s="123"/>
      <c r="F369" s="123"/>
      <c r="G369" s="123"/>
      <c r="H369" s="123"/>
      <c r="I369" s="123"/>
      <c r="J369" s="123"/>
      <c r="K369" s="123"/>
      <c r="L369" s="123"/>
      <c r="M369" s="123"/>
      <c r="N369" s="123"/>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row>
    <row r="370" spans="1:124" s="127" customFormat="1" x14ac:dyDescent="0.2">
      <c r="A370" s="123"/>
      <c r="B370" s="122"/>
      <c r="C370" s="123"/>
      <c r="D370" s="123"/>
      <c r="E370" s="123"/>
      <c r="F370" s="123"/>
      <c r="G370" s="123"/>
      <c r="H370" s="123"/>
      <c r="I370" s="123"/>
      <c r="J370" s="123"/>
      <c r="K370" s="123"/>
      <c r="L370" s="123"/>
      <c r="M370" s="123"/>
      <c r="N370" s="123"/>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row>
    <row r="371" spans="1:124" s="127" customFormat="1" x14ac:dyDescent="0.2">
      <c r="A371" s="123"/>
      <c r="B371" s="122"/>
      <c r="C371" s="123"/>
      <c r="D371" s="123"/>
      <c r="E371" s="123"/>
      <c r="F371" s="123"/>
      <c r="G371" s="123"/>
      <c r="H371" s="123"/>
      <c r="I371" s="123"/>
      <c r="J371" s="123"/>
      <c r="K371" s="123"/>
      <c r="L371" s="123"/>
      <c r="M371" s="123"/>
      <c r="N371" s="123"/>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row>
    <row r="372" spans="1:124" s="127" customFormat="1" x14ac:dyDescent="0.2">
      <c r="A372" s="123"/>
      <c r="B372" s="122"/>
      <c r="C372" s="123"/>
      <c r="D372" s="123"/>
      <c r="E372" s="123"/>
      <c r="F372" s="123"/>
      <c r="G372" s="123"/>
      <c r="H372" s="123"/>
      <c r="I372" s="123"/>
      <c r="J372" s="123"/>
      <c r="K372" s="123"/>
      <c r="L372" s="123"/>
      <c r="M372" s="123"/>
      <c r="N372" s="123"/>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row>
    <row r="373" spans="1:124" s="127" customFormat="1" x14ac:dyDescent="0.2">
      <c r="A373" s="123"/>
      <c r="B373" s="122"/>
      <c r="C373" s="123"/>
      <c r="D373" s="123"/>
      <c r="E373" s="123"/>
      <c r="F373" s="123"/>
      <c r="G373" s="123"/>
      <c r="H373" s="123"/>
      <c r="I373" s="123"/>
      <c r="J373" s="123"/>
      <c r="K373" s="123"/>
      <c r="L373" s="123"/>
      <c r="M373" s="123"/>
      <c r="N373" s="123"/>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row>
    <row r="374" spans="1:124" s="127" customFormat="1" x14ac:dyDescent="0.2">
      <c r="A374" s="123"/>
      <c r="B374" s="122"/>
      <c r="C374" s="123"/>
      <c r="D374" s="123"/>
      <c r="E374" s="123"/>
      <c r="F374" s="123"/>
      <c r="G374" s="123"/>
      <c r="H374" s="123"/>
      <c r="I374" s="123"/>
      <c r="J374" s="123"/>
      <c r="K374" s="123"/>
      <c r="L374" s="123"/>
      <c r="M374" s="123"/>
      <c r="N374" s="123"/>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row>
    <row r="375" spans="1:124" s="127" customFormat="1" x14ac:dyDescent="0.2">
      <c r="A375" s="123"/>
      <c r="B375" s="122"/>
      <c r="C375" s="123"/>
      <c r="D375" s="123"/>
      <c r="E375" s="123"/>
      <c r="F375" s="123"/>
      <c r="G375" s="123"/>
      <c r="H375" s="123"/>
      <c r="I375" s="123"/>
      <c r="J375" s="123"/>
      <c r="K375" s="123"/>
      <c r="L375" s="123"/>
      <c r="M375" s="123"/>
      <c r="N375" s="123"/>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row>
    <row r="376" spans="1:124" s="127" customFormat="1" x14ac:dyDescent="0.2">
      <c r="A376" s="123"/>
      <c r="B376" s="122"/>
      <c r="C376" s="123"/>
      <c r="D376" s="123"/>
      <c r="E376" s="123"/>
      <c r="F376" s="123"/>
      <c r="G376" s="123"/>
      <c r="H376" s="123"/>
      <c r="I376" s="123"/>
      <c r="J376" s="123"/>
      <c r="K376" s="123"/>
      <c r="L376" s="123"/>
      <c r="M376" s="123"/>
      <c r="N376" s="123"/>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row>
    <row r="377" spans="1:124" s="127" customFormat="1" x14ac:dyDescent="0.2">
      <c r="A377" s="123"/>
      <c r="B377" s="122"/>
      <c r="C377" s="123"/>
      <c r="D377" s="123"/>
      <c r="E377" s="123"/>
      <c r="F377" s="123"/>
      <c r="G377" s="123"/>
      <c r="H377" s="123"/>
      <c r="I377" s="123"/>
      <c r="J377" s="123"/>
      <c r="K377" s="123"/>
      <c r="L377" s="123"/>
      <c r="M377" s="123"/>
      <c r="N377" s="123"/>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row>
    <row r="378" spans="1:124" s="127" customFormat="1" x14ac:dyDescent="0.2">
      <c r="A378" s="123"/>
      <c r="B378" s="122"/>
      <c r="C378" s="123"/>
      <c r="D378" s="123"/>
      <c r="E378" s="123"/>
      <c r="F378" s="123"/>
      <c r="G378" s="123"/>
      <c r="H378" s="123"/>
      <c r="I378" s="123"/>
      <c r="J378" s="123"/>
      <c r="K378" s="123"/>
      <c r="L378" s="123"/>
      <c r="M378" s="123"/>
      <c r="N378" s="123"/>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row>
    <row r="379" spans="1:124" s="127" customFormat="1" x14ac:dyDescent="0.2">
      <c r="A379" s="123"/>
      <c r="B379" s="122"/>
      <c r="C379" s="123"/>
      <c r="D379" s="123"/>
      <c r="E379" s="123"/>
      <c r="F379" s="123"/>
      <c r="G379" s="123"/>
      <c r="H379" s="123"/>
      <c r="I379" s="123"/>
      <c r="J379" s="123"/>
      <c r="K379" s="123"/>
      <c r="L379" s="123"/>
      <c r="M379" s="123"/>
      <c r="N379" s="123"/>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row>
    <row r="380" spans="1:124" s="127" customFormat="1" x14ac:dyDescent="0.2">
      <c r="A380" s="123"/>
      <c r="B380" s="122"/>
      <c r="C380" s="123"/>
      <c r="D380" s="123"/>
      <c r="E380" s="123"/>
      <c r="F380" s="123"/>
      <c r="G380" s="123"/>
      <c r="H380" s="123"/>
      <c r="I380" s="123"/>
      <c r="J380" s="123"/>
      <c r="K380" s="123"/>
      <c r="L380" s="123"/>
      <c r="M380" s="123"/>
      <c r="N380" s="123"/>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row>
    <row r="381" spans="1:124" s="127" customFormat="1" x14ac:dyDescent="0.2">
      <c r="A381" s="123"/>
      <c r="B381" s="122"/>
      <c r="C381" s="123"/>
      <c r="D381" s="123"/>
      <c r="E381" s="123"/>
      <c r="F381" s="123"/>
      <c r="G381" s="123"/>
      <c r="H381" s="123"/>
      <c r="I381" s="123"/>
      <c r="J381" s="123"/>
      <c r="K381" s="123"/>
      <c r="L381" s="123"/>
      <c r="M381" s="123"/>
      <c r="N381" s="123"/>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row>
    <row r="382" spans="1:124" s="127" customFormat="1" x14ac:dyDescent="0.2">
      <c r="A382" s="123"/>
      <c r="B382" s="122"/>
      <c r="C382" s="123"/>
      <c r="D382" s="123"/>
      <c r="E382" s="123"/>
      <c r="F382" s="123"/>
      <c r="G382" s="123"/>
      <c r="H382" s="123"/>
      <c r="I382" s="123"/>
      <c r="J382" s="123"/>
      <c r="K382" s="123"/>
      <c r="L382" s="123"/>
      <c r="M382" s="123"/>
      <c r="N382" s="123"/>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row>
    <row r="383" spans="1:124" s="127" customFormat="1" x14ac:dyDescent="0.2">
      <c r="A383" s="123"/>
      <c r="B383" s="122"/>
      <c r="C383" s="123"/>
      <c r="D383" s="123"/>
      <c r="E383" s="123"/>
      <c r="F383" s="123"/>
      <c r="G383" s="123"/>
      <c r="H383" s="123"/>
      <c r="I383" s="123"/>
      <c r="J383" s="123"/>
      <c r="K383" s="123"/>
      <c r="L383" s="123"/>
      <c r="M383" s="123"/>
      <c r="N383" s="123"/>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row>
    <row r="384" spans="1:124" s="127" customFormat="1" x14ac:dyDescent="0.2">
      <c r="A384" s="123"/>
      <c r="B384" s="122"/>
      <c r="C384" s="123"/>
      <c r="D384" s="123"/>
      <c r="E384" s="123"/>
      <c r="F384" s="123"/>
      <c r="G384" s="123"/>
      <c r="H384" s="123"/>
      <c r="I384" s="123"/>
      <c r="J384" s="123"/>
      <c r="K384" s="123"/>
      <c r="L384" s="123"/>
      <c r="M384" s="123"/>
      <c r="N384" s="123"/>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row>
    <row r="385" spans="1:124" s="127" customFormat="1" x14ac:dyDescent="0.2">
      <c r="A385" s="123"/>
      <c r="B385" s="122"/>
      <c r="C385" s="123"/>
      <c r="D385" s="123"/>
      <c r="E385" s="123"/>
      <c r="F385" s="123"/>
      <c r="G385" s="123"/>
      <c r="H385" s="123"/>
      <c r="I385" s="123"/>
      <c r="J385" s="123"/>
      <c r="K385" s="123"/>
      <c r="L385" s="123"/>
      <c r="M385" s="123"/>
      <c r="N385" s="123"/>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row>
    <row r="386" spans="1:124" s="127" customFormat="1" x14ac:dyDescent="0.2">
      <c r="A386" s="123"/>
      <c r="B386" s="122"/>
      <c r="C386" s="123"/>
      <c r="D386" s="123"/>
      <c r="E386" s="123"/>
      <c r="F386" s="123"/>
      <c r="G386" s="123"/>
      <c r="H386" s="123"/>
      <c r="I386" s="123"/>
      <c r="J386" s="123"/>
      <c r="K386" s="123"/>
      <c r="L386" s="123"/>
      <c r="M386" s="123"/>
      <c r="N386" s="123"/>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row>
    <row r="387" spans="1:124" s="127" customFormat="1" x14ac:dyDescent="0.2">
      <c r="A387" s="123"/>
      <c r="B387" s="122"/>
      <c r="C387" s="123"/>
      <c r="D387" s="123"/>
      <c r="E387" s="123"/>
      <c r="F387" s="123"/>
      <c r="G387" s="123"/>
      <c r="H387" s="123"/>
      <c r="I387" s="123"/>
      <c r="J387" s="123"/>
      <c r="K387" s="123"/>
      <c r="L387" s="123"/>
      <c r="M387" s="123"/>
      <c r="N387" s="123"/>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row>
    <row r="388" spans="1:124" s="127" customFormat="1" x14ac:dyDescent="0.2">
      <c r="A388" s="123"/>
      <c r="B388" s="122"/>
      <c r="C388" s="123"/>
      <c r="D388" s="123"/>
      <c r="E388" s="123"/>
      <c r="F388" s="123"/>
      <c r="G388" s="123"/>
      <c r="H388" s="123"/>
      <c r="I388" s="123"/>
      <c r="J388" s="123"/>
      <c r="K388" s="123"/>
      <c r="L388" s="123"/>
      <c r="M388" s="123"/>
      <c r="N388" s="123"/>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row>
    <row r="389" spans="1:124" s="127" customFormat="1" x14ac:dyDescent="0.2">
      <c r="A389" s="123"/>
      <c r="B389" s="122"/>
      <c r="C389" s="123"/>
      <c r="D389" s="123"/>
      <c r="E389" s="123"/>
      <c r="F389" s="123"/>
      <c r="G389" s="123"/>
      <c r="H389" s="123"/>
      <c r="I389" s="123"/>
      <c r="J389" s="123"/>
      <c r="K389" s="123"/>
      <c r="L389" s="123"/>
      <c r="M389" s="123"/>
      <c r="N389" s="123"/>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row>
    <row r="390" spans="1:124" s="127" customFormat="1" x14ac:dyDescent="0.2">
      <c r="A390" s="123"/>
      <c r="B390" s="122"/>
      <c r="C390" s="123"/>
      <c r="D390" s="123"/>
      <c r="E390" s="123"/>
      <c r="F390" s="123"/>
      <c r="G390" s="123"/>
      <c r="H390" s="123"/>
      <c r="I390" s="123"/>
      <c r="J390" s="123"/>
      <c r="K390" s="123"/>
      <c r="L390" s="123"/>
      <c r="M390" s="123"/>
      <c r="N390" s="123"/>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row>
    <row r="391" spans="1:124" s="127" customFormat="1" x14ac:dyDescent="0.2">
      <c r="A391" s="123"/>
      <c r="B391" s="122"/>
      <c r="C391" s="123"/>
      <c r="D391" s="123"/>
      <c r="E391" s="123"/>
      <c r="F391" s="123"/>
      <c r="G391" s="123"/>
      <c r="H391" s="123"/>
      <c r="I391" s="123"/>
      <c r="J391" s="123"/>
      <c r="K391" s="123"/>
      <c r="L391" s="123"/>
      <c r="M391" s="123"/>
      <c r="N391" s="123"/>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row>
    <row r="392" spans="1:124" s="127" customFormat="1" x14ac:dyDescent="0.2">
      <c r="A392" s="123"/>
      <c r="B392" s="122"/>
      <c r="C392" s="123"/>
      <c r="D392" s="123"/>
      <c r="E392" s="123"/>
      <c r="F392" s="123"/>
      <c r="G392" s="123"/>
      <c r="H392" s="123"/>
      <c r="I392" s="123"/>
      <c r="J392" s="123"/>
      <c r="K392" s="123"/>
      <c r="L392" s="123"/>
      <c r="M392" s="123"/>
      <c r="N392" s="123"/>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row>
    <row r="393" spans="1:124" s="127" customFormat="1" x14ac:dyDescent="0.2">
      <c r="A393" s="123"/>
      <c r="B393" s="122"/>
      <c r="C393" s="123"/>
      <c r="D393" s="123"/>
      <c r="E393" s="123"/>
      <c r="F393" s="123"/>
      <c r="G393" s="123"/>
      <c r="H393" s="123"/>
      <c r="I393" s="123"/>
      <c r="J393" s="123"/>
      <c r="K393" s="123"/>
      <c r="L393" s="123"/>
      <c r="M393" s="123"/>
      <c r="N393" s="123"/>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row>
    <row r="394" spans="1:124" s="127" customFormat="1" x14ac:dyDescent="0.2">
      <c r="A394" s="123"/>
      <c r="B394" s="122"/>
      <c r="C394" s="123"/>
      <c r="D394" s="123"/>
      <c r="E394" s="123"/>
      <c r="F394" s="123"/>
      <c r="G394" s="123"/>
      <c r="H394" s="123"/>
      <c r="I394" s="123"/>
      <c r="J394" s="123"/>
      <c r="K394" s="123"/>
      <c r="L394" s="123"/>
      <c r="M394" s="123"/>
      <c r="N394" s="123"/>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row>
    <row r="395" spans="1:124" s="127" customFormat="1" x14ac:dyDescent="0.2">
      <c r="A395" s="123"/>
      <c r="B395" s="122"/>
      <c r="C395" s="123"/>
      <c r="D395" s="123"/>
      <c r="E395" s="123"/>
      <c r="F395" s="123"/>
      <c r="G395" s="123"/>
      <c r="H395" s="123"/>
      <c r="I395" s="123"/>
      <c r="J395" s="123"/>
      <c r="K395" s="123"/>
      <c r="L395" s="123"/>
      <c r="M395" s="123"/>
      <c r="N395" s="123"/>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row>
    <row r="396" spans="1:124" s="127" customFormat="1" x14ac:dyDescent="0.2">
      <c r="A396" s="123"/>
      <c r="B396" s="122"/>
      <c r="C396" s="123"/>
      <c r="D396" s="123"/>
      <c r="E396" s="123"/>
      <c r="F396" s="123"/>
      <c r="G396" s="123"/>
      <c r="H396" s="123"/>
      <c r="I396" s="123"/>
      <c r="J396" s="123"/>
      <c r="K396" s="123"/>
      <c r="L396" s="123"/>
      <c r="M396" s="123"/>
      <c r="N396" s="123"/>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row>
    <row r="397" spans="1:124" s="127" customFormat="1" x14ac:dyDescent="0.2">
      <c r="A397" s="123"/>
      <c r="B397" s="122"/>
      <c r="C397" s="123"/>
      <c r="D397" s="123"/>
      <c r="E397" s="123"/>
      <c r="F397" s="123"/>
      <c r="G397" s="123"/>
      <c r="H397" s="123"/>
      <c r="I397" s="123"/>
      <c r="J397" s="123"/>
      <c r="K397" s="123"/>
      <c r="L397" s="123"/>
      <c r="M397" s="123"/>
      <c r="N397" s="123"/>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row>
    <row r="398" spans="1:124" s="127" customFormat="1" x14ac:dyDescent="0.2">
      <c r="A398" s="123"/>
      <c r="B398" s="122"/>
      <c r="C398" s="123"/>
      <c r="D398" s="123"/>
      <c r="E398" s="123"/>
      <c r="F398" s="123"/>
      <c r="G398" s="123"/>
      <c r="H398" s="123"/>
      <c r="I398" s="123"/>
      <c r="J398" s="123"/>
      <c r="K398" s="123"/>
      <c r="L398" s="123"/>
      <c r="M398" s="123"/>
      <c r="N398" s="123"/>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row>
    <row r="399" spans="1:124" s="127" customFormat="1" x14ac:dyDescent="0.2">
      <c r="A399" s="123"/>
      <c r="B399" s="122"/>
      <c r="C399" s="123"/>
      <c r="D399" s="123"/>
      <c r="E399" s="123"/>
      <c r="F399" s="123"/>
      <c r="G399" s="123"/>
      <c r="H399" s="123"/>
      <c r="I399" s="123"/>
      <c r="J399" s="123"/>
      <c r="K399" s="123"/>
      <c r="L399" s="123"/>
      <c r="M399" s="123"/>
      <c r="N399" s="123"/>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row>
    <row r="400" spans="1:124" s="127" customFormat="1" x14ac:dyDescent="0.2">
      <c r="A400" s="123"/>
      <c r="B400" s="122"/>
      <c r="C400" s="123"/>
      <c r="D400" s="123"/>
      <c r="E400" s="123"/>
      <c r="F400" s="123"/>
      <c r="G400" s="123"/>
      <c r="H400" s="123"/>
      <c r="I400" s="123"/>
      <c r="J400" s="123"/>
      <c r="K400" s="123"/>
      <c r="L400" s="123"/>
      <c r="M400" s="123"/>
      <c r="N400" s="123"/>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row>
    <row r="401" spans="1:124" s="127" customFormat="1" x14ac:dyDescent="0.2">
      <c r="A401" s="123"/>
      <c r="B401" s="122"/>
      <c r="C401" s="123"/>
      <c r="D401" s="123"/>
      <c r="E401" s="123"/>
      <c r="F401" s="123"/>
      <c r="G401" s="123"/>
      <c r="H401" s="123"/>
      <c r="I401" s="123"/>
      <c r="J401" s="123"/>
      <c r="K401" s="123"/>
      <c r="L401" s="123"/>
      <c r="M401" s="123"/>
      <c r="N401" s="123"/>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row>
    <row r="402" spans="1:124" s="127" customFormat="1" x14ac:dyDescent="0.2">
      <c r="A402" s="123"/>
      <c r="B402" s="122"/>
      <c r="C402" s="123"/>
      <c r="D402" s="123"/>
      <c r="E402" s="123"/>
      <c r="F402" s="123"/>
      <c r="G402" s="123"/>
      <c r="H402" s="123"/>
      <c r="I402" s="123"/>
      <c r="J402" s="123"/>
      <c r="K402" s="123"/>
      <c r="L402" s="123"/>
      <c r="M402" s="123"/>
      <c r="N402" s="123"/>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row>
    <row r="403" spans="1:124" s="127" customFormat="1" x14ac:dyDescent="0.2">
      <c r="A403" s="123"/>
      <c r="B403" s="122"/>
      <c r="C403" s="123"/>
      <c r="D403" s="123"/>
      <c r="E403" s="123"/>
      <c r="F403" s="123"/>
      <c r="G403" s="123"/>
      <c r="H403" s="123"/>
      <c r="I403" s="123"/>
      <c r="J403" s="123"/>
      <c r="K403" s="123"/>
      <c r="L403" s="123"/>
      <c r="M403" s="123"/>
      <c r="N403" s="123"/>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row>
    <row r="404" spans="1:124" s="127" customFormat="1" x14ac:dyDescent="0.2">
      <c r="A404" s="123"/>
      <c r="B404" s="122"/>
      <c r="C404" s="123"/>
      <c r="D404" s="123"/>
      <c r="E404" s="123"/>
      <c r="F404" s="123"/>
      <c r="G404" s="123"/>
      <c r="H404" s="123"/>
      <c r="I404" s="123"/>
      <c r="J404" s="123"/>
      <c r="K404" s="123"/>
      <c r="L404" s="123"/>
      <c r="M404" s="123"/>
      <c r="N404" s="123"/>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row>
    <row r="405" spans="1:124" s="127" customFormat="1" x14ac:dyDescent="0.2">
      <c r="A405" s="123"/>
      <c r="B405" s="122"/>
      <c r="C405" s="123"/>
      <c r="D405" s="123"/>
      <c r="E405" s="123"/>
      <c r="F405" s="123"/>
      <c r="G405" s="123"/>
      <c r="H405" s="123"/>
      <c r="I405" s="123"/>
      <c r="J405" s="123"/>
      <c r="K405" s="123"/>
      <c r="L405" s="123"/>
      <c r="M405" s="123"/>
      <c r="N405" s="123"/>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row>
    <row r="406" spans="1:124" s="127" customFormat="1" x14ac:dyDescent="0.2">
      <c r="A406" s="123"/>
      <c r="B406" s="122"/>
      <c r="C406" s="123"/>
      <c r="D406" s="123"/>
      <c r="E406" s="123"/>
      <c r="F406" s="123"/>
      <c r="G406" s="123"/>
      <c r="H406" s="123"/>
      <c r="I406" s="123"/>
      <c r="J406" s="123"/>
      <c r="K406" s="123"/>
      <c r="L406" s="123"/>
      <c r="M406" s="123"/>
      <c r="N406" s="123"/>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row>
    <row r="407" spans="1:124" s="127" customFormat="1" x14ac:dyDescent="0.2">
      <c r="A407" s="123"/>
      <c r="B407" s="122"/>
      <c r="C407" s="123"/>
      <c r="D407" s="123"/>
      <c r="E407" s="123"/>
      <c r="F407" s="123"/>
      <c r="G407" s="123"/>
      <c r="H407" s="123"/>
      <c r="I407" s="123"/>
      <c r="J407" s="123"/>
      <c r="K407" s="123"/>
      <c r="L407" s="123"/>
      <c r="M407" s="123"/>
      <c r="N407" s="123"/>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row>
    <row r="408" spans="1:124" s="127" customFormat="1" x14ac:dyDescent="0.2">
      <c r="A408" s="123"/>
      <c r="B408" s="122"/>
      <c r="C408" s="123"/>
      <c r="D408" s="123"/>
      <c r="E408" s="123"/>
      <c r="F408" s="123"/>
      <c r="G408" s="123"/>
      <c r="H408" s="123"/>
      <c r="I408" s="123"/>
      <c r="J408" s="123"/>
      <c r="K408" s="123"/>
      <c r="L408" s="123"/>
      <c r="M408" s="123"/>
      <c r="N408" s="123"/>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row>
    <row r="409" spans="1:124" s="127" customFormat="1" x14ac:dyDescent="0.2">
      <c r="A409" s="123"/>
      <c r="B409" s="122"/>
      <c r="C409" s="123"/>
      <c r="D409" s="123"/>
      <c r="E409" s="123"/>
      <c r="F409" s="123"/>
      <c r="G409" s="123"/>
      <c r="H409" s="123"/>
      <c r="I409" s="123"/>
      <c r="J409" s="123"/>
      <c r="K409" s="123"/>
      <c r="L409" s="123"/>
      <c r="M409" s="123"/>
      <c r="N409" s="123"/>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row>
    <row r="410" spans="1:124" s="127" customFormat="1" x14ac:dyDescent="0.2">
      <c r="A410" s="123"/>
      <c r="B410" s="122"/>
      <c r="C410" s="123"/>
      <c r="D410" s="123"/>
      <c r="E410" s="123"/>
      <c r="F410" s="123"/>
      <c r="G410" s="123"/>
      <c r="H410" s="123"/>
      <c r="I410" s="123"/>
      <c r="J410" s="123"/>
      <c r="K410" s="123"/>
      <c r="L410" s="123"/>
      <c r="M410" s="123"/>
      <c r="N410" s="123"/>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row>
    <row r="411" spans="1:124" s="127" customFormat="1" x14ac:dyDescent="0.2">
      <c r="A411" s="123"/>
      <c r="B411" s="122"/>
      <c r="C411" s="123"/>
      <c r="D411" s="123"/>
      <c r="E411" s="123"/>
      <c r="F411" s="123"/>
      <c r="G411" s="123"/>
      <c r="H411" s="123"/>
      <c r="I411" s="123"/>
      <c r="J411" s="123"/>
      <c r="K411" s="123"/>
      <c r="L411" s="123"/>
      <c r="M411" s="123"/>
      <c r="N411" s="123"/>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row>
    <row r="412" spans="1:124" s="127" customFormat="1" x14ac:dyDescent="0.2">
      <c r="A412" s="123"/>
      <c r="B412" s="122"/>
      <c r="C412" s="123"/>
      <c r="D412" s="123"/>
      <c r="E412" s="123"/>
      <c r="F412" s="123"/>
      <c r="G412" s="123"/>
      <c r="H412" s="123"/>
      <c r="I412" s="123"/>
      <c r="J412" s="123"/>
      <c r="K412" s="123"/>
      <c r="L412" s="123"/>
      <c r="M412" s="123"/>
      <c r="N412" s="123"/>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row>
    <row r="413" spans="1:124" s="127" customFormat="1" x14ac:dyDescent="0.2">
      <c r="A413" s="123"/>
      <c r="B413" s="122"/>
      <c r="C413" s="123"/>
      <c r="D413" s="123"/>
      <c r="E413" s="123"/>
      <c r="F413" s="123"/>
      <c r="G413" s="123"/>
      <c r="H413" s="123"/>
      <c r="I413" s="123"/>
      <c r="J413" s="123"/>
      <c r="K413" s="123"/>
      <c r="L413" s="123"/>
      <c r="M413" s="123"/>
      <c r="N413" s="123"/>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row>
    <row r="414" spans="1:124" s="127" customFormat="1" x14ac:dyDescent="0.2">
      <c r="A414" s="123"/>
      <c r="B414" s="122"/>
      <c r="C414" s="123"/>
      <c r="D414" s="123"/>
      <c r="E414" s="123"/>
      <c r="F414" s="123"/>
      <c r="G414" s="123"/>
      <c r="H414" s="123"/>
      <c r="I414" s="123"/>
      <c r="J414" s="123"/>
      <c r="K414" s="123"/>
      <c r="L414" s="123"/>
      <c r="M414" s="123"/>
      <c r="N414" s="123"/>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row>
    <row r="415" spans="1:124" s="127" customFormat="1" x14ac:dyDescent="0.2">
      <c r="A415" s="123"/>
      <c r="B415" s="122"/>
      <c r="C415" s="123"/>
      <c r="D415" s="123"/>
      <c r="E415" s="123"/>
      <c r="F415" s="123"/>
      <c r="G415" s="123"/>
      <c r="H415" s="123"/>
      <c r="I415" s="123"/>
      <c r="J415" s="123"/>
      <c r="K415" s="123"/>
      <c r="L415" s="123"/>
      <c r="M415" s="123"/>
      <c r="N415" s="123"/>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row>
    <row r="416" spans="1:124" s="127" customFormat="1" x14ac:dyDescent="0.2">
      <c r="A416" s="123"/>
      <c r="B416" s="122"/>
      <c r="C416" s="123"/>
      <c r="D416" s="123"/>
      <c r="E416" s="123"/>
      <c r="F416" s="123"/>
      <c r="G416" s="123"/>
      <c r="H416" s="123"/>
      <c r="I416" s="123"/>
      <c r="J416" s="123"/>
      <c r="K416" s="123"/>
      <c r="L416" s="123"/>
      <c r="M416" s="123"/>
      <c r="N416" s="123"/>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row>
    <row r="417" spans="1:124" s="127" customFormat="1" x14ac:dyDescent="0.2">
      <c r="A417" s="123"/>
      <c r="B417" s="122"/>
      <c r="C417" s="123"/>
      <c r="D417" s="123"/>
      <c r="E417" s="123"/>
      <c r="F417" s="123"/>
      <c r="G417" s="123"/>
      <c r="H417" s="123"/>
      <c r="I417" s="123"/>
      <c r="J417" s="123"/>
      <c r="K417" s="123"/>
      <c r="L417" s="123"/>
      <c r="M417" s="123"/>
      <c r="N417" s="123"/>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row>
    <row r="418" spans="1:124" s="127" customFormat="1" x14ac:dyDescent="0.2">
      <c r="A418" s="123"/>
      <c r="B418" s="122"/>
      <c r="C418" s="123"/>
      <c r="D418" s="123"/>
      <c r="E418" s="123"/>
      <c r="F418" s="123"/>
      <c r="G418" s="123"/>
      <c r="H418" s="123"/>
      <c r="I418" s="123"/>
      <c r="J418" s="123"/>
      <c r="K418" s="123"/>
      <c r="L418" s="123"/>
      <c r="M418" s="123"/>
      <c r="N418" s="123"/>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row>
    <row r="419" spans="1:124" s="127" customFormat="1" x14ac:dyDescent="0.2">
      <c r="A419" s="123"/>
      <c r="B419" s="122"/>
      <c r="C419" s="123"/>
      <c r="D419" s="123"/>
      <c r="E419" s="123"/>
      <c r="F419" s="123"/>
      <c r="G419" s="123"/>
      <c r="H419" s="123"/>
      <c r="I419" s="123"/>
      <c r="J419" s="123"/>
      <c r="K419" s="123"/>
      <c r="L419" s="123"/>
      <c r="M419" s="123"/>
      <c r="N419" s="123"/>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row>
    <row r="420" spans="1:124" s="127" customFormat="1" x14ac:dyDescent="0.2">
      <c r="A420" s="123"/>
      <c r="B420" s="122"/>
      <c r="C420" s="123"/>
      <c r="D420" s="123"/>
      <c r="E420" s="123"/>
      <c r="F420" s="123"/>
      <c r="G420" s="123"/>
      <c r="H420" s="123"/>
      <c r="I420" s="123"/>
      <c r="J420" s="123"/>
      <c r="K420" s="123"/>
      <c r="L420" s="123"/>
      <c r="M420" s="123"/>
      <c r="N420" s="123"/>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row>
    <row r="421" spans="1:124" s="127" customFormat="1" x14ac:dyDescent="0.2">
      <c r="A421" s="123"/>
      <c r="B421" s="122"/>
      <c r="C421" s="123"/>
      <c r="D421" s="123"/>
      <c r="E421" s="123"/>
      <c r="F421" s="123"/>
      <c r="G421" s="123"/>
      <c r="H421" s="123"/>
      <c r="I421" s="123"/>
      <c r="J421" s="123"/>
      <c r="K421" s="123"/>
      <c r="L421" s="123"/>
      <c r="M421" s="123"/>
      <c r="N421" s="123"/>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c r="CV421" s="79"/>
      <c r="CW421" s="79"/>
      <c r="CX421" s="79"/>
      <c r="CY421" s="79"/>
      <c r="CZ421" s="79"/>
      <c r="DA421" s="79"/>
      <c r="DB421" s="79"/>
      <c r="DC421" s="79"/>
      <c r="DD421" s="79"/>
      <c r="DE421" s="79"/>
      <c r="DF421" s="79"/>
      <c r="DG421" s="79"/>
      <c r="DH421" s="79"/>
      <c r="DI421" s="79"/>
      <c r="DJ421" s="79"/>
      <c r="DK421" s="79"/>
      <c r="DL421" s="79"/>
      <c r="DM421" s="79"/>
      <c r="DN421" s="79"/>
      <c r="DO421" s="79"/>
      <c r="DP421" s="79"/>
      <c r="DQ421" s="79"/>
      <c r="DR421" s="79"/>
      <c r="DS421" s="79"/>
      <c r="DT421" s="79"/>
    </row>
    <row r="422" spans="1:124" s="127" customFormat="1" x14ac:dyDescent="0.2">
      <c r="A422" s="123"/>
      <c r="B422" s="122"/>
      <c r="C422" s="123"/>
      <c r="D422" s="123"/>
      <c r="E422" s="123"/>
      <c r="F422" s="123"/>
      <c r="G422" s="123"/>
      <c r="H422" s="123"/>
      <c r="I422" s="123"/>
      <c r="J422" s="123"/>
      <c r="K422" s="123"/>
      <c r="L422" s="123"/>
      <c r="M422" s="123"/>
      <c r="N422" s="123"/>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c r="DK422" s="79"/>
      <c r="DL422" s="79"/>
      <c r="DM422" s="79"/>
      <c r="DN422" s="79"/>
      <c r="DO422" s="79"/>
      <c r="DP422" s="79"/>
      <c r="DQ422" s="79"/>
      <c r="DR422" s="79"/>
      <c r="DS422" s="79"/>
      <c r="DT422" s="79"/>
    </row>
    <row r="423" spans="1:124" s="127" customFormat="1" x14ac:dyDescent="0.2">
      <c r="A423" s="123"/>
      <c r="B423" s="122"/>
      <c r="C423" s="123"/>
      <c r="D423" s="123"/>
      <c r="E423" s="123"/>
      <c r="F423" s="123"/>
      <c r="G423" s="123"/>
      <c r="H423" s="123"/>
      <c r="I423" s="123"/>
      <c r="J423" s="123"/>
      <c r="K423" s="123"/>
      <c r="L423" s="123"/>
      <c r="M423" s="123"/>
      <c r="N423" s="123"/>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c r="CV423" s="79"/>
      <c r="CW423" s="79"/>
      <c r="CX423" s="79"/>
      <c r="CY423" s="79"/>
      <c r="CZ423" s="79"/>
      <c r="DA423" s="79"/>
      <c r="DB423" s="79"/>
      <c r="DC423" s="79"/>
      <c r="DD423" s="79"/>
      <c r="DE423" s="79"/>
      <c r="DF423" s="79"/>
      <c r="DG423" s="79"/>
      <c r="DH423" s="79"/>
      <c r="DI423" s="79"/>
      <c r="DJ423" s="79"/>
      <c r="DK423" s="79"/>
      <c r="DL423" s="79"/>
      <c r="DM423" s="79"/>
      <c r="DN423" s="79"/>
      <c r="DO423" s="79"/>
      <c r="DP423" s="79"/>
      <c r="DQ423" s="79"/>
      <c r="DR423" s="79"/>
      <c r="DS423" s="79"/>
      <c r="DT423" s="79"/>
    </row>
    <row r="424" spans="1:124" s="127" customFormat="1" x14ac:dyDescent="0.2">
      <c r="A424" s="123"/>
      <c r="B424" s="122"/>
      <c r="C424" s="123"/>
      <c r="D424" s="123"/>
      <c r="E424" s="123"/>
      <c r="F424" s="123"/>
      <c r="G424" s="123"/>
      <c r="H424" s="123"/>
      <c r="I424" s="123"/>
      <c r="J424" s="123"/>
      <c r="K424" s="123"/>
      <c r="L424" s="123"/>
      <c r="M424" s="123"/>
      <c r="N424" s="123"/>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c r="CV424" s="79"/>
      <c r="CW424" s="79"/>
      <c r="CX424" s="79"/>
      <c r="CY424" s="79"/>
      <c r="CZ424" s="79"/>
      <c r="DA424" s="79"/>
      <c r="DB424" s="79"/>
      <c r="DC424" s="79"/>
      <c r="DD424" s="79"/>
      <c r="DE424" s="79"/>
      <c r="DF424" s="79"/>
      <c r="DG424" s="79"/>
      <c r="DH424" s="79"/>
      <c r="DI424" s="79"/>
      <c r="DJ424" s="79"/>
      <c r="DK424" s="79"/>
      <c r="DL424" s="79"/>
      <c r="DM424" s="79"/>
      <c r="DN424" s="79"/>
      <c r="DO424" s="79"/>
      <c r="DP424" s="79"/>
      <c r="DQ424" s="79"/>
      <c r="DR424" s="79"/>
      <c r="DS424" s="79"/>
      <c r="DT424" s="79"/>
    </row>
    <row r="425" spans="1:124" s="127" customFormat="1" x14ac:dyDescent="0.2">
      <c r="A425" s="123"/>
      <c r="B425" s="122"/>
      <c r="C425" s="123"/>
      <c r="D425" s="123"/>
      <c r="E425" s="123"/>
      <c r="F425" s="123"/>
      <c r="G425" s="123"/>
      <c r="H425" s="123"/>
      <c r="I425" s="123"/>
      <c r="J425" s="123"/>
      <c r="K425" s="123"/>
      <c r="L425" s="123"/>
      <c r="M425" s="123"/>
      <c r="N425" s="123"/>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c r="CV425" s="79"/>
      <c r="CW425" s="79"/>
      <c r="CX425" s="79"/>
      <c r="CY425" s="79"/>
      <c r="CZ425" s="79"/>
      <c r="DA425" s="79"/>
      <c r="DB425" s="79"/>
      <c r="DC425" s="79"/>
      <c r="DD425" s="79"/>
      <c r="DE425" s="79"/>
      <c r="DF425" s="79"/>
      <c r="DG425" s="79"/>
      <c r="DH425" s="79"/>
      <c r="DI425" s="79"/>
      <c r="DJ425" s="79"/>
      <c r="DK425" s="79"/>
      <c r="DL425" s="79"/>
      <c r="DM425" s="79"/>
      <c r="DN425" s="79"/>
      <c r="DO425" s="79"/>
      <c r="DP425" s="79"/>
      <c r="DQ425" s="79"/>
      <c r="DR425" s="79"/>
      <c r="DS425" s="79"/>
      <c r="DT425" s="79"/>
    </row>
    <row r="426" spans="1:124" s="127" customFormat="1" x14ac:dyDescent="0.2">
      <c r="A426" s="123"/>
      <c r="B426" s="122"/>
      <c r="C426" s="123"/>
      <c r="D426" s="123"/>
      <c r="E426" s="123"/>
      <c r="F426" s="123"/>
      <c r="G426" s="123"/>
      <c r="H426" s="123"/>
      <c r="I426" s="123"/>
      <c r="J426" s="123"/>
      <c r="K426" s="123"/>
      <c r="L426" s="123"/>
      <c r="M426" s="123"/>
      <c r="N426" s="123"/>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c r="CV426" s="79"/>
      <c r="CW426" s="79"/>
      <c r="CX426" s="79"/>
      <c r="CY426" s="79"/>
      <c r="CZ426" s="79"/>
      <c r="DA426" s="79"/>
      <c r="DB426" s="79"/>
      <c r="DC426" s="79"/>
      <c r="DD426" s="79"/>
      <c r="DE426" s="79"/>
      <c r="DF426" s="79"/>
      <c r="DG426" s="79"/>
      <c r="DH426" s="79"/>
      <c r="DI426" s="79"/>
      <c r="DJ426" s="79"/>
      <c r="DK426" s="79"/>
      <c r="DL426" s="79"/>
      <c r="DM426" s="79"/>
      <c r="DN426" s="79"/>
      <c r="DO426" s="79"/>
      <c r="DP426" s="79"/>
      <c r="DQ426" s="79"/>
      <c r="DR426" s="79"/>
      <c r="DS426" s="79"/>
      <c r="DT426" s="79"/>
    </row>
    <row r="427" spans="1:124" s="127" customFormat="1" x14ac:dyDescent="0.2">
      <c r="A427" s="123"/>
      <c r="B427" s="122"/>
      <c r="C427" s="123"/>
      <c r="D427" s="123"/>
      <c r="E427" s="123"/>
      <c r="F427" s="123"/>
      <c r="G427" s="123"/>
      <c r="H427" s="123"/>
      <c r="I427" s="123"/>
      <c r="J427" s="123"/>
      <c r="K427" s="123"/>
      <c r="L427" s="123"/>
      <c r="M427" s="123"/>
      <c r="N427" s="123"/>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row>
    <row r="428" spans="1:124" s="127" customFormat="1" x14ac:dyDescent="0.2">
      <c r="A428" s="123"/>
      <c r="B428" s="122"/>
      <c r="C428" s="123"/>
      <c r="D428" s="123"/>
      <c r="E428" s="123"/>
      <c r="F428" s="123"/>
      <c r="G428" s="123"/>
      <c r="H428" s="123"/>
      <c r="I428" s="123"/>
      <c r="J428" s="123"/>
      <c r="K428" s="123"/>
      <c r="L428" s="123"/>
      <c r="M428" s="123"/>
      <c r="N428" s="123"/>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c r="CV428" s="79"/>
      <c r="CW428" s="79"/>
      <c r="CX428" s="79"/>
      <c r="CY428" s="79"/>
      <c r="CZ428" s="79"/>
      <c r="DA428" s="79"/>
      <c r="DB428" s="79"/>
      <c r="DC428" s="79"/>
      <c r="DD428" s="79"/>
      <c r="DE428" s="79"/>
      <c r="DF428" s="79"/>
      <c r="DG428" s="79"/>
      <c r="DH428" s="79"/>
      <c r="DI428" s="79"/>
      <c r="DJ428" s="79"/>
      <c r="DK428" s="79"/>
      <c r="DL428" s="79"/>
      <c r="DM428" s="79"/>
      <c r="DN428" s="79"/>
      <c r="DO428" s="79"/>
      <c r="DP428" s="79"/>
      <c r="DQ428" s="79"/>
      <c r="DR428" s="79"/>
      <c r="DS428" s="79"/>
      <c r="DT428" s="79"/>
    </row>
    <row r="429" spans="1:124" s="127" customFormat="1" x14ac:dyDescent="0.2">
      <c r="A429" s="123"/>
      <c r="B429" s="122"/>
      <c r="C429" s="123"/>
      <c r="D429" s="123"/>
      <c r="E429" s="123"/>
      <c r="F429" s="123"/>
      <c r="G429" s="123"/>
      <c r="H429" s="123"/>
      <c r="I429" s="123"/>
      <c r="J429" s="123"/>
      <c r="K429" s="123"/>
      <c r="L429" s="123"/>
      <c r="M429" s="123"/>
      <c r="N429" s="123"/>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c r="CV429" s="79"/>
      <c r="CW429" s="79"/>
      <c r="CX429" s="79"/>
      <c r="CY429" s="79"/>
      <c r="CZ429" s="79"/>
      <c r="DA429" s="79"/>
      <c r="DB429" s="79"/>
      <c r="DC429" s="79"/>
      <c r="DD429" s="79"/>
      <c r="DE429" s="79"/>
      <c r="DF429" s="79"/>
      <c r="DG429" s="79"/>
      <c r="DH429" s="79"/>
      <c r="DI429" s="79"/>
      <c r="DJ429" s="79"/>
      <c r="DK429" s="79"/>
      <c r="DL429" s="79"/>
      <c r="DM429" s="79"/>
      <c r="DN429" s="79"/>
      <c r="DO429" s="79"/>
      <c r="DP429" s="79"/>
      <c r="DQ429" s="79"/>
      <c r="DR429" s="79"/>
      <c r="DS429" s="79"/>
      <c r="DT429" s="79"/>
    </row>
    <row r="430" spans="1:124" s="127" customFormat="1" x14ac:dyDescent="0.2">
      <c r="A430" s="123"/>
      <c r="B430" s="122"/>
      <c r="C430" s="123"/>
      <c r="D430" s="123"/>
      <c r="E430" s="123"/>
      <c r="F430" s="123"/>
      <c r="G430" s="123"/>
      <c r="H430" s="123"/>
      <c r="I430" s="123"/>
      <c r="J430" s="123"/>
      <c r="K430" s="123"/>
      <c r="L430" s="123"/>
      <c r="M430" s="123"/>
      <c r="N430" s="123"/>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c r="CV430" s="79"/>
      <c r="CW430" s="79"/>
      <c r="CX430" s="79"/>
      <c r="CY430" s="79"/>
      <c r="CZ430" s="79"/>
      <c r="DA430" s="79"/>
      <c r="DB430" s="79"/>
      <c r="DC430" s="79"/>
      <c r="DD430" s="79"/>
      <c r="DE430" s="79"/>
      <c r="DF430" s="79"/>
      <c r="DG430" s="79"/>
      <c r="DH430" s="79"/>
      <c r="DI430" s="79"/>
      <c r="DJ430" s="79"/>
      <c r="DK430" s="79"/>
      <c r="DL430" s="79"/>
      <c r="DM430" s="79"/>
      <c r="DN430" s="79"/>
      <c r="DO430" s="79"/>
      <c r="DP430" s="79"/>
      <c r="DQ430" s="79"/>
      <c r="DR430" s="79"/>
      <c r="DS430" s="79"/>
      <c r="DT430" s="79"/>
    </row>
    <row r="431" spans="1:124" s="127" customFormat="1" x14ac:dyDescent="0.2">
      <c r="A431" s="123"/>
      <c r="B431" s="122"/>
      <c r="C431" s="123"/>
      <c r="D431" s="123"/>
      <c r="E431" s="123"/>
      <c r="F431" s="123"/>
      <c r="G431" s="123"/>
      <c r="H431" s="123"/>
      <c r="I431" s="123"/>
      <c r="J431" s="123"/>
      <c r="K431" s="123"/>
      <c r="L431" s="123"/>
      <c r="M431" s="123"/>
      <c r="N431" s="123"/>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c r="CV431" s="79"/>
      <c r="CW431" s="79"/>
      <c r="CX431" s="79"/>
      <c r="CY431" s="79"/>
      <c r="CZ431" s="79"/>
      <c r="DA431" s="79"/>
      <c r="DB431" s="79"/>
      <c r="DC431" s="79"/>
      <c r="DD431" s="79"/>
      <c r="DE431" s="79"/>
      <c r="DF431" s="79"/>
      <c r="DG431" s="79"/>
      <c r="DH431" s="79"/>
      <c r="DI431" s="79"/>
      <c r="DJ431" s="79"/>
      <c r="DK431" s="79"/>
      <c r="DL431" s="79"/>
      <c r="DM431" s="79"/>
      <c r="DN431" s="79"/>
      <c r="DO431" s="79"/>
      <c r="DP431" s="79"/>
      <c r="DQ431" s="79"/>
      <c r="DR431" s="79"/>
      <c r="DS431" s="79"/>
      <c r="DT431" s="79"/>
    </row>
    <row r="432" spans="1:124" s="127" customFormat="1" x14ac:dyDescent="0.2">
      <c r="A432" s="123"/>
      <c r="B432" s="122"/>
      <c r="C432" s="123"/>
      <c r="D432" s="123"/>
      <c r="E432" s="123"/>
      <c r="F432" s="123"/>
      <c r="G432" s="123"/>
      <c r="H432" s="123"/>
      <c r="I432" s="123"/>
      <c r="J432" s="123"/>
      <c r="K432" s="123"/>
      <c r="L432" s="123"/>
      <c r="M432" s="123"/>
      <c r="N432" s="123"/>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79"/>
      <c r="CZ432" s="79"/>
      <c r="DA432" s="79"/>
      <c r="DB432" s="79"/>
      <c r="DC432" s="79"/>
      <c r="DD432" s="79"/>
      <c r="DE432" s="79"/>
      <c r="DF432" s="79"/>
      <c r="DG432" s="79"/>
      <c r="DH432" s="79"/>
      <c r="DI432" s="79"/>
      <c r="DJ432" s="79"/>
      <c r="DK432" s="79"/>
      <c r="DL432" s="79"/>
      <c r="DM432" s="79"/>
      <c r="DN432" s="79"/>
      <c r="DO432" s="79"/>
      <c r="DP432" s="79"/>
      <c r="DQ432" s="79"/>
      <c r="DR432" s="79"/>
      <c r="DS432" s="79"/>
      <c r="DT432" s="79"/>
    </row>
    <row r="433" spans="1:124" s="127" customFormat="1" x14ac:dyDescent="0.2">
      <c r="A433" s="123"/>
      <c r="B433" s="122"/>
      <c r="C433" s="123"/>
      <c r="D433" s="123"/>
      <c r="E433" s="123"/>
      <c r="F433" s="123"/>
      <c r="G433" s="123"/>
      <c r="H433" s="123"/>
      <c r="I433" s="123"/>
      <c r="J433" s="123"/>
      <c r="K433" s="123"/>
      <c r="L433" s="123"/>
      <c r="M433" s="123"/>
      <c r="N433" s="123"/>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79"/>
      <c r="CZ433" s="79"/>
      <c r="DA433" s="79"/>
      <c r="DB433" s="79"/>
      <c r="DC433" s="79"/>
      <c r="DD433" s="79"/>
      <c r="DE433" s="79"/>
      <c r="DF433" s="79"/>
      <c r="DG433" s="79"/>
      <c r="DH433" s="79"/>
      <c r="DI433" s="79"/>
      <c r="DJ433" s="79"/>
      <c r="DK433" s="79"/>
      <c r="DL433" s="79"/>
      <c r="DM433" s="79"/>
      <c r="DN433" s="79"/>
      <c r="DO433" s="79"/>
      <c r="DP433" s="79"/>
      <c r="DQ433" s="79"/>
      <c r="DR433" s="79"/>
      <c r="DS433" s="79"/>
      <c r="DT433" s="79"/>
    </row>
    <row r="434" spans="1:124" s="127" customFormat="1" x14ac:dyDescent="0.2">
      <c r="A434" s="123"/>
      <c r="B434" s="122"/>
      <c r="C434" s="123"/>
      <c r="D434" s="123"/>
      <c r="E434" s="123"/>
      <c r="F434" s="123"/>
      <c r="G434" s="123"/>
      <c r="H434" s="123"/>
      <c r="I434" s="123"/>
      <c r="J434" s="123"/>
      <c r="K434" s="123"/>
      <c r="L434" s="123"/>
      <c r="M434" s="123"/>
      <c r="N434" s="123"/>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79"/>
      <c r="CZ434" s="79"/>
      <c r="DA434" s="79"/>
      <c r="DB434" s="79"/>
      <c r="DC434" s="79"/>
      <c r="DD434" s="79"/>
      <c r="DE434" s="79"/>
      <c r="DF434" s="79"/>
      <c r="DG434" s="79"/>
      <c r="DH434" s="79"/>
      <c r="DI434" s="79"/>
      <c r="DJ434" s="79"/>
      <c r="DK434" s="79"/>
      <c r="DL434" s="79"/>
      <c r="DM434" s="79"/>
      <c r="DN434" s="79"/>
      <c r="DO434" s="79"/>
      <c r="DP434" s="79"/>
      <c r="DQ434" s="79"/>
      <c r="DR434" s="79"/>
      <c r="DS434" s="79"/>
      <c r="DT434" s="79"/>
    </row>
    <row r="435" spans="1:124" s="127" customFormat="1" x14ac:dyDescent="0.2">
      <c r="A435" s="123"/>
      <c r="B435" s="122"/>
      <c r="C435" s="123"/>
      <c r="D435" s="123"/>
      <c r="E435" s="123"/>
      <c r="F435" s="123"/>
      <c r="G435" s="123"/>
      <c r="H435" s="123"/>
      <c r="I435" s="123"/>
      <c r="J435" s="123"/>
      <c r="K435" s="123"/>
      <c r="L435" s="123"/>
      <c r="M435" s="123"/>
      <c r="N435" s="123"/>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79"/>
      <c r="CZ435" s="79"/>
      <c r="DA435" s="79"/>
      <c r="DB435" s="79"/>
      <c r="DC435" s="79"/>
      <c r="DD435" s="79"/>
      <c r="DE435" s="79"/>
      <c r="DF435" s="79"/>
      <c r="DG435" s="79"/>
      <c r="DH435" s="79"/>
      <c r="DI435" s="79"/>
      <c r="DJ435" s="79"/>
      <c r="DK435" s="79"/>
      <c r="DL435" s="79"/>
      <c r="DM435" s="79"/>
      <c r="DN435" s="79"/>
      <c r="DO435" s="79"/>
      <c r="DP435" s="79"/>
      <c r="DQ435" s="79"/>
      <c r="DR435" s="79"/>
      <c r="DS435" s="79"/>
      <c r="DT435" s="79"/>
    </row>
    <row r="436" spans="1:124" s="127" customFormat="1" x14ac:dyDescent="0.2">
      <c r="A436" s="123"/>
      <c r="B436" s="122"/>
      <c r="C436" s="123"/>
      <c r="D436" s="123"/>
      <c r="E436" s="123"/>
      <c r="F436" s="123"/>
      <c r="G436" s="123"/>
      <c r="H436" s="123"/>
      <c r="I436" s="123"/>
      <c r="J436" s="123"/>
      <c r="K436" s="123"/>
      <c r="L436" s="123"/>
      <c r="M436" s="123"/>
      <c r="N436" s="123"/>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c r="CV436" s="79"/>
      <c r="CW436" s="79"/>
      <c r="CX436" s="79"/>
      <c r="CY436" s="79"/>
      <c r="CZ436" s="79"/>
      <c r="DA436" s="79"/>
      <c r="DB436" s="79"/>
      <c r="DC436" s="79"/>
      <c r="DD436" s="79"/>
      <c r="DE436" s="79"/>
      <c r="DF436" s="79"/>
      <c r="DG436" s="79"/>
      <c r="DH436" s="79"/>
      <c r="DI436" s="79"/>
      <c r="DJ436" s="79"/>
      <c r="DK436" s="79"/>
      <c r="DL436" s="79"/>
      <c r="DM436" s="79"/>
      <c r="DN436" s="79"/>
      <c r="DO436" s="79"/>
      <c r="DP436" s="79"/>
      <c r="DQ436" s="79"/>
      <c r="DR436" s="79"/>
      <c r="DS436" s="79"/>
      <c r="DT436" s="79"/>
    </row>
    <row r="437" spans="1:124" s="127" customFormat="1" x14ac:dyDescent="0.2">
      <c r="A437" s="123"/>
      <c r="B437" s="122"/>
      <c r="C437" s="123"/>
      <c r="D437" s="123"/>
      <c r="E437" s="123"/>
      <c r="F437" s="123"/>
      <c r="G437" s="123"/>
      <c r="H437" s="123"/>
      <c r="I437" s="123"/>
      <c r="J437" s="123"/>
      <c r="K437" s="123"/>
      <c r="L437" s="123"/>
      <c r="M437" s="123"/>
      <c r="N437" s="123"/>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c r="CV437" s="79"/>
      <c r="CW437" s="79"/>
      <c r="CX437" s="79"/>
      <c r="CY437" s="79"/>
      <c r="CZ437" s="79"/>
      <c r="DA437" s="79"/>
      <c r="DB437" s="79"/>
      <c r="DC437" s="79"/>
      <c r="DD437" s="79"/>
      <c r="DE437" s="79"/>
      <c r="DF437" s="79"/>
      <c r="DG437" s="79"/>
      <c r="DH437" s="79"/>
      <c r="DI437" s="79"/>
      <c r="DJ437" s="79"/>
      <c r="DK437" s="79"/>
      <c r="DL437" s="79"/>
      <c r="DM437" s="79"/>
      <c r="DN437" s="79"/>
      <c r="DO437" s="79"/>
      <c r="DP437" s="79"/>
      <c r="DQ437" s="79"/>
      <c r="DR437" s="79"/>
      <c r="DS437" s="79"/>
      <c r="DT437" s="79"/>
    </row>
    <row r="438" spans="1:124" s="127" customFormat="1" x14ac:dyDescent="0.2">
      <c r="A438" s="123"/>
      <c r="B438" s="122"/>
      <c r="C438" s="123"/>
      <c r="D438" s="123"/>
      <c r="E438" s="123"/>
      <c r="F438" s="123"/>
      <c r="G438" s="123"/>
      <c r="H438" s="123"/>
      <c r="I438" s="123"/>
      <c r="J438" s="123"/>
      <c r="K438" s="123"/>
      <c r="L438" s="123"/>
      <c r="M438" s="123"/>
      <c r="N438" s="123"/>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c r="CV438" s="79"/>
      <c r="CW438" s="79"/>
      <c r="CX438" s="79"/>
      <c r="CY438" s="79"/>
      <c r="CZ438" s="79"/>
      <c r="DA438" s="79"/>
      <c r="DB438" s="79"/>
      <c r="DC438" s="79"/>
      <c r="DD438" s="79"/>
      <c r="DE438" s="79"/>
      <c r="DF438" s="79"/>
      <c r="DG438" s="79"/>
      <c r="DH438" s="79"/>
      <c r="DI438" s="79"/>
      <c r="DJ438" s="79"/>
      <c r="DK438" s="79"/>
      <c r="DL438" s="79"/>
      <c r="DM438" s="79"/>
      <c r="DN438" s="79"/>
      <c r="DO438" s="79"/>
      <c r="DP438" s="79"/>
      <c r="DQ438" s="79"/>
      <c r="DR438" s="79"/>
      <c r="DS438" s="79"/>
      <c r="DT438" s="79"/>
    </row>
    <row r="439" spans="1:124" s="127" customFormat="1" x14ac:dyDescent="0.2">
      <c r="A439" s="123"/>
      <c r="B439" s="122"/>
      <c r="C439" s="123"/>
      <c r="D439" s="123"/>
      <c r="E439" s="123"/>
      <c r="F439" s="123"/>
      <c r="G439" s="123"/>
      <c r="H439" s="123"/>
      <c r="I439" s="123"/>
      <c r="J439" s="123"/>
      <c r="K439" s="123"/>
      <c r="L439" s="123"/>
      <c r="M439" s="123"/>
      <c r="N439" s="123"/>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c r="CV439" s="79"/>
      <c r="CW439" s="79"/>
      <c r="CX439" s="79"/>
      <c r="CY439" s="79"/>
      <c r="CZ439" s="79"/>
      <c r="DA439" s="79"/>
      <c r="DB439" s="79"/>
      <c r="DC439" s="79"/>
      <c r="DD439" s="79"/>
      <c r="DE439" s="79"/>
      <c r="DF439" s="79"/>
      <c r="DG439" s="79"/>
      <c r="DH439" s="79"/>
      <c r="DI439" s="79"/>
      <c r="DJ439" s="79"/>
      <c r="DK439" s="79"/>
      <c r="DL439" s="79"/>
      <c r="DM439" s="79"/>
      <c r="DN439" s="79"/>
      <c r="DO439" s="79"/>
      <c r="DP439" s="79"/>
      <c r="DQ439" s="79"/>
      <c r="DR439" s="79"/>
      <c r="DS439" s="79"/>
      <c r="DT439" s="79"/>
    </row>
    <row r="440" spans="1:124" s="127" customFormat="1" x14ac:dyDescent="0.2">
      <c r="A440" s="123"/>
      <c r="B440" s="122"/>
      <c r="C440" s="123"/>
      <c r="D440" s="123"/>
      <c r="E440" s="123"/>
      <c r="F440" s="123"/>
      <c r="G440" s="123"/>
      <c r="H440" s="123"/>
      <c r="I440" s="123"/>
      <c r="J440" s="123"/>
      <c r="K440" s="123"/>
      <c r="L440" s="123"/>
      <c r="M440" s="123"/>
      <c r="N440" s="123"/>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c r="CV440" s="79"/>
      <c r="CW440" s="79"/>
      <c r="CX440" s="79"/>
      <c r="CY440" s="79"/>
      <c r="CZ440" s="79"/>
      <c r="DA440" s="79"/>
      <c r="DB440" s="79"/>
      <c r="DC440" s="79"/>
      <c r="DD440" s="79"/>
      <c r="DE440" s="79"/>
      <c r="DF440" s="79"/>
      <c r="DG440" s="79"/>
      <c r="DH440" s="79"/>
      <c r="DI440" s="79"/>
      <c r="DJ440" s="79"/>
      <c r="DK440" s="79"/>
      <c r="DL440" s="79"/>
      <c r="DM440" s="79"/>
      <c r="DN440" s="79"/>
      <c r="DO440" s="79"/>
      <c r="DP440" s="79"/>
      <c r="DQ440" s="79"/>
      <c r="DR440" s="79"/>
      <c r="DS440" s="79"/>
      <c r="DT440" s="79"/>
    </row>
    <row r="441" spans="1:124" s="127" customFormat="1" x14ac:dyDescent="0.2">
      <c r="A441" s="123"/>
      <c r="B441" s="122"/>
      <c r="C441" s="123"/>
      <c r="D441" s="123"/>
      <c r="E441" s="123"/>
      <c r="F441" s="123"/>
      <c r="G441" s="123"/>
      <c r="H441" s="123"/>
      <c r="I441" s="123"/>
      <c r="J441" s="123"/>
      <c r="K441" s="123"/>
      <c r="L441" s="123"/>
      <c r="M441" s="123"/>
      <c r="N441" s="123"/>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c r="CV441" s="79"/>
      <c r="CW441" s="79"/>
      <c r="CX441" s="79"/>
      <c r="CY441" s="79"/>
      <c r="CZ441" s="79"/>
      <c r="DA441" s="79"/>
      <c r="DB441" s="79"/>
      <c r="DC441" s="79"/>
      <c r="DD441" s="79"/>
      <c r="DE441" s="79"/>
      <c r="DF441" s="79"/>
      <c r="DG441" s="79"/>
      <c r="DH441" s="79"/>
      <c r="DI441" s="79"/>
      <c r="DJ441" s="79"/>
      <c r="DK441" s="79"/>
      <c r="DL441" s="79"/>
      <c r="DM441" s="79"/>
      <c r="DN441" s="79"/>
      <c r="DO441" s="79"/>
      <c r="DP441" s="79"/>
      <c r="DQ441" s="79"/>
      <c r="DR441" s="79"/>
      <c r="DS441" s="79"/>
      <c r="DT441" s="79"/>
    </row>
    <row r="442" spans="1:124" s="127" customFormat="1" x14ac:dyDescent="0.2">
      <c r="A442" s="123"/>
      <c r="B442" s="122"/>
      <c r="C442" s="123"/>
      <c r="D442" s="123"/>
      <c r="E442" s="123"/>
      <c r="F442" s="123"/>
      <c r="G442" s="123"/>
      <c r="H442" s="123"/>
      <c r="I442" s="123"/>
      <c r="J442" s="123"/>
      <c r="K442" s="123"/>
      <c r="L442" s="123"/>
      <c r="M442" s="123"/>
      <c r="N442" s="123"/>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c r="CV442" s="79"/>
      <c r="CW442" s="79"/>
      <c r="CX442" s="79"/>
      <c r="CY442" s="79"/>
      <c r="CZ442" s="79"/>
      <c r="DA442" s="79"/>
      <c r="DB442" s="79"/>
      <c r="DC442" s="79"/>
      <c r="DD442" s="79"/>
      <c r="DE442" s="79"/>
      <c r="DF442" s="79"/>
      <c r="DG442" s="79"/>
      <c r="DH442" s="79"/>
      <c r="DI442" s="79"/>
      <c r="DJ442" s="79"/>
      <c r="DK442" s="79"/>
      <c r="DL442" s="79"/>
      <c r="DM442" s="79"/>
      <c r="DN442" s="79"/>
      <c r="DO442" s="79"/>
      <c r="DP442" s="79"/>
      <c r="DQ442" s="79"/>
      <c r="DR442" s="79"/>
      <c r="DS442" s="79"/>
      <c r="DT442" s="79"/>
    </row>
    <row r="443" spans="1:124" s="127" customFormat="1" x14ac:dyDescent="0.2">
      <c r="A443" s="123"/>
      <c r="B443" s="122"/>
      <c r="C443" s="123"/>
      <c r="D443" s="123"/>
      <c r="E443" s="123"/>
      <c r="F443" s="123"/>
      <c r="G443" s="123"/>
      <c r="H443" s="123"/>
      <c r="I443" s="123"/>
      <c r="J443" s="123"/>
      <c r="K443" s="123"/>
      <c r="L443" s="123"/>
      <c r="M443" s="123"/>
      <c r="N443" s="123"/>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c r="CV443" s="79"/>
      <c r="CW443" s="79"/>
      <c r="CX443" s="79"/>
      <c r="CY443" s="79"/>
      <c r="CZ443" s="79"/>
      <c r="DA443" s="79"/>
      <c r="DB443" s="79"/>
      <c r="DC443" s="79"/>
      <c r="DD443" s="79"/>
      <c r="DE443" s="79"/>
      <c r="DF443" s="79"/>
      <c r="DG443" s="79"/>
      <c r="DH443" s="79"/>
      <c r="DI443" s="79"/>
      <c r="DJ443" s="79"/>
      <c r="DK443" s="79"/>
      <c r="DL443" s="79"/>
      <c r="DM443" s="79"/>
      <c r="DN443" s="79"/>
      <c r="DO443" s="79"/>
      <c r="DP443" s="79"/>
      <c r="DQ443" s="79"/>
      <c r="DR443" s="79"/>
      <c r="DS443" s="79"/>
      <c r="DT443" s="79"/>
    </row>
    <row r="444" spans="1:124" s="127" customFormat="1" x14ac:dyDescent="0.2">
      <c r="A444" s="123"/>
      <c r="B444" s="122"/>
      <c r="C444" s="123"/>
      <c r="D444" s="123"/>
      <c r="E444" s="123"/>
      <c r="F444" s="123"/>
      <c r="G444" s="123"/>
      <c r="H444" s="123"/>
      <c r="I444" s="123"/>
      <c r="J444" s="123"/>
      <c r="K444" s="123"/>
      <c r="L444" s="123"/>
      <c r="M444" s="123"/>
      <c r="N444" s="123"/>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c r="CV444" s="79"/>
      <c r="CW444" s="79"/>
      <c r="CX444" s="79"/>
      <c r="CY444" s="79"/>
      <c r="CZ444" s="79"/>
      <c r="DA444" s="79"/>
      <c r="DB444" s="79"/>
      <c r="DC444" s="79"/>
      <c r="DD444" s="79"/>
      <c r="DE444" s="79"/>
      <c r="DF444" s="79"/>
      <c r="DG444" s="79"/>
      <c r="DH444" s="79"/>
      <c r="DI444" s="79"/>
      <c r="DJ444" s="79"/>
      <c r="DK444" s="79"/>
      <c r="DL444" s="79"/>
      <c r="DM444" s="79"/>
      <c r="DN444" s="79"/>
      <c r="DO444" s="79"/>
      <c r="DP444" s="79"/>
      <c r="DQ444" s="79"/>
      <c r="DR444" s="79"/>
      <c r="DS444" s="79"/>
      <c r="DT444" s="79"/>
    </row>
    <row r="445" spans="1:124" s="127" customFormat="1" x14ac:dyDescent="0.2">
      <c r="A445" s="123"/>
      <c r="B445" s="122"/>
      <c r="C445" s="123"/>
      <c r="D445" s="123"/>
      <c r="E445" s="123"/>
      <c r="F445" s="123"/>
      <c r="G445" s="123"/>
      <c r="H445" s="123"/>
      <c r="I445" s="123"/>
      <c r="J445" s="123"/>
      <c r="K445" s="123"/>
      <c r="L445" s="123"/>
      <c r="M445" s="123"/>
      <c r="N445" s="123"/>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c r="CV445" s="79"/>
      <c r="CW445" s="79"/>
      <c r="CX445" s="79"/>
      <c r="CY445" s="79"/>
      <c r="CZ445" s="79"/>
      <c r="DA445" s="79"/>
      <c r="DB445" s="79"/>
      <c r="DC445" s="79"/>
      <c r="DD445" s="79"/>
      <c r="DE445" s="79"/>
      <c r="DF445" s="79"/>
      <c r="DG445" s="79"/>
      <c r="DH445" s="79"/>
      <c r="DI445" s="79"/>
      <c r="DJ445" s="79"/>
      <c r="DK445" s="79"/>
      <c r="DL445" s="79"/>
      <c r="DM445" s="79"/>
      <c r="DN445" s="79"/>
      <c r="DO445" s="79"/>
      <c r="DP445" s="79"/>
      <c r="DQ445" s="79"/>
      <c r="DR445" s="79"/>
      <c r="DS445" s="79"/>
      <c r="DT445" s="79"/>
    </row>
    <row r="446" spans="1:124" s="127" customFormat="1" x14ac:dyDescent="0.2">
      <c r="A446" s="123"/>
      <c r="B446" s="122"/>
      <c r="C446" s="123"/>
      <c r="D446" s="123"/>
      <c r="E446" s="123"/>
      <c r="F446" s="123"/>
      <c r="G446" s="123"/>
      <c r="H446" s="123"/>
      <c r="I446" s="123"/>
      <c r="J446" s="123"/>
      <c r="K446" s="123"/>
      <c r="L446" s="123"/>
      <c r="M446" s="123"/>
      <c r="N446" s="123"/>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c r="CV446" s="79"/>
      <c r="CW446" s="79"/>
      <c r="CX446" s="79"/>
      <c r="CY446" s="79"/>
      <c r="CZ446" s="79"/>
      <c r="DA446" s="79"/>
      <c r="DB446" s="79"/>
      <c r="DC446" s="79"/>
      <c r="DD446" s="79"/>
      <c r="DE446" s="79"/>
      <c r="DF446" s="79"/>
      <c r="DG446" s="79"/>
      <c r="DH446" s="79"/>
      <c r="DI446" s="79"/>
      <c r="DJ446" s="79"/>
      <c r="DK446" s="79"/>
      <c r="DL446" s="79"/>
      <c r="DM446" s="79"/>
      <c r="DN446" s="79"/>
      <c r="DO446" s="79"/>
      <c r="DP446" s="79"/>
      <c r="DQ446" s="79"/>
      <c r="DR446" s="79"/>
      <c r="DS446" s="79"/>
      <c r="DT446" s="79"/>
    </row>
    <row r="447" spans="1:124" s="127" customFormat="1" x14ac:dyDescent="0.2">
      <c r="A447" s="123"/>
      <c r="B447" s="122"/>
      <c r="C447" s="123"/>
      <c r="D447" s="123"/>
      <c r="E447" s="123"/>
      <c r="F447" s="123"/>
      <c r="G447" s="123"/>
      <c r="H447" s="123"/>
      <c r="I447" s="123"/>
      <c r="J447" s="123"/>
      <c r="K447" s="123"/>
      <c r="L447" s="123"/>
      <c r="M447" s="123"/>
      <c r="N447" s="123"/>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c r="CV447" s="79"/>
      <c r="CW447" s="79"/>
      <c r="CX447" s="79"/>
      <c r="CY447" s="79"/>
      <c r="CZ447" s="79"/>
      <c r="DA447" s="79"/>
      <c r="DB447" s="79"/>
      <c r="DC447" s="79"/>
      <c r="DD447" s="79"/>
      <c r="DE447" s="79"/>
      <c r="DF447" s="79"/>
      <c r="DG447" s="79"/>
      <c r="DH447" s="79"/>
      <c r="DI447" s="79"/>
      <c r="DJ447" s="79"/>
      <c r="DK447" s="79"/>
      <c r="DL447" s="79"/>
      <c r="DM447" s="79"/>
      <c r="DN447" s="79"/>
      <c r="DO447" s="79"/>
      <c r="DP447" s="79"/>
      <c r="DQ447" s="79"/>
      <c r="DR447" s="79"/>
      <c r="DS447" s="79"/>
      <c r="DT447" s="79"/>
    </row>
    <row r="448" spans="1:124" s="127" customFormat="1" x14ac:dyDescent="0.2">
      <c r="A448" s="123"/>
      <c r="B448" s="122"/>
      <c r="C448" s="123"/>
      <c r="D448" s="123"/>
      <c r="E448" s="123"/>
      <c r="F448" s="123"/>
      <c r="G448" s="123"/>
      <c r="H448" s="123"/>
      <c r="I448" s="123"/>
      <c r="J448" s="123"/>
      <c r="K448" s="123"/>
      <c r="L448" s="123"/>
      <c r="M448" s="123"/>
      <c r="N448" s="123"/>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c r="CV448" s="79"/>
      <c r="CW448" s="79"/>
      <c r="CX448" s="79"/>
      <c r="CY448" s="79"/>
      <c r="CZ448" s="79"/>
      <c r="DA448" s="79"/>
      <c r="DB448" s="79"/>
      <c r="DC448" s="79"/>
      <c r="DD448" s="79"/>
      <c r="DE448" s="79"/>
      <c r="DF448" s="79"/>
      <c r="DG448" s="79"/>
      <c r="DH448" s="79"/>
      <c r="DI448" s="79"/>
      <c r="DJ448" s="79"/>
      <c r="DK448" s="79"/>
      <c r="DL448" s="79"/>
      <c r="DM448" s="79"/>
      <c r="DN448" s="79"/>
      <c r="DO448" s="79"/>
      <c r="DP448" s="79"/>
      <c r="DQ448" s="79"/>
      <c r="DR448" s="79"/>
      <c r="DS448" s="79"/>
      <c r="DT448" s="79"/>
    </row>
    <row r="449" spans="1:124" s="127" customFormat="1" x14ac:dyDescent="0.2">
      <c r="A449" s="123"/>
      <c r="B449" s="122"/>
      <c r="C449" s="123"/>
      <c r="D449" s="123"/>
      <c r="E449" s="123"/>
      <c r="F449" s="123"/>
      <c r="G449" s="123"/>
      <c r="H449" s="123"/>
      <c r="I449" s="123"/>
      <c r="J449" s="123"/>
      <c r="K449" s="123"/>
      <c r="L449" s="123"/>
      <c r="M449" s="123"/>
      <c r="N449" s="123"/>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c r="CV449" s="79"/>
      <c r="CW449" s="79"/>
      <c r="CX449" s="79"/>
      <c r="CY449" s="79"/>
      <c r="CZ449" s="79"/>
      <c r="DA449" s="79"/>
      <c r="DB449" s="79"/>
      <c r="DC449" s="79"/>
      <c r="DD449" s="79"/>
      <c r="DE449" s="79"/>
      <c r="DF449" s="79"/>
      <c r="DG449" s="79"/>
      <c r="DH449" s="79"/>
      <c r="DI449" s="79"/>
      <c r="DJ449" s="79"/>
      <c r="DK449" s="79"/>
      <c r="DL449" s="79"/>
      <c r="DM449" s="79"/>
      <c r="DN449" s="79"/>
      <c r="DO449" s="79"/>
      <c r="DP449" s="79"/>
      <c r="DQ449" s="79"/>
      <c r="DR449" s="79"/>
      <c r="DS449" s="79"/>
      <c r="DT449" s="79"/>
    </row>
    <row r="450" spans="1:124" s="127" customFormat="1" x14ac:dyDescent="0.2">
      <c r="A450" s="123"/>
      <c r="B450" s="122"/>
      <c r="C450" s="123"/>
      <c r="D450" s="123"/>
      <c r="E450" s="123"/>
      <c r="F450" s="123"/>
      <c r="G450" s="123"/>
      <c r="H450" s="123"/>
      <c r="I450" s="123"/>
      <c r="J450" s="123"/>
      <c r="K450" s="123"/>
      <c r="L450" s="123"/>
      <c r="M450" s="123"/>
      <c r="N450" s="123"/>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c r="CV450" s="79"/>
      <c r="CW450" s="79"/>
      <c r="CX450" s="79"/>
      <c r="CY450" s="79"/>
      <c r="CZ450" s="79"/>
      <c r="DA450" s="79"/>
      <c r="DB450" s="79"/>
      <c r="DC450" s="79"/>
      <c r="DD450" s="79"/>
      <c r="DE450" s="79"/>
      <c r="DF450" s="79"/>
      <c r="DG450" s="79"/>
      <c r="DH450" s="79"/>
      <c r="DI450" s="79"/>
      <c r="DJ450" s="79"/>
      <c r="DK450" s="79"/>
      <c r="DL450" s="79"/>
      <c r="DM450" s="79"/>
      <c r="DN450" s="79"/>
      <c r="DO450" s="79"/>
      <c r="DP450" s="79"/>
      <c r="DQ450" s="79"/>
      <c r="DR450" s="79"/>
      <c r="DS450" s="79"/>
      <c r="DT450" s="79"/>
    </row>
    <row r="451" spans="1:124" s="127" customFormat="1" x14ac:dyDescent="0.2">
      <c r="A451" s="123"/>
      <c r="B451" s="122"/>
      <c r="C451" s="123"/>
      <c r="D451" s="123"/>
      <c r="E451" s="123"/>
      <c r="F451" s="123"/>
      <c r="G451" s="123"/>
      <c r="H451" s="123"/>
      <c r="I451" s="123"/>
      <c r="J451" s="123"/>
      <c r="K451" s="123"/>
      <c r="L451" s="123"/>
      <c r="M451" s="123"/>
      <c r="N451" s="123"/>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c r="CV451" s="79"/>
      <c r="CW451" s="79"/>
      <c r="CX451" s="79"/>
      <c r="CY451" s="79"/>
      <c r="CZ451" s="79"/>
      <c r="DA451" s="79"/>
      <c r="DB451" s="79"/>
      <c r="DC451" s="79"/>
      <c r="DD451" s="79"/>
      <c r="DE451" s="79"/>
      <c r="DF451" s="79"/>
      <c r="DG451" s="79"/>
      <c r="DH451" s="79"/>
      <c r="DI451" s="79"/>
      <c r="DJ451" s="79"/>
      <c r="DK451" s="79"/>
      <c r="DL451" s="79"/>
      <c r="DM451" s="79"/>
      <c r="DN451" s="79"/>
      <c r="DO451" s="79"/>
      <c r="DP451" s="79"/>
      <c r="DQ451" s="79"/>
      <c r="DR451" s="79"/>
      <c r="DS451" s="79"/>
      <c r="DT451" s="79"/>
    </row>
    <row r="452" spans="1:124" s="127" customFormat="1" x14ac:dyDescent="0.2">
      <c r="A452" s="123"/>
      <c r="B452" s="122"/>
      <c r="C452" s="123"/>
      <c r="D452" s="123"/>
      <c r="E452" s="123"/>
      <c r="F452" s="123"/>
      <c r="G452" s="123"/>
      <c r="H452" s="123"/>
      <c r="I452" s="123"/>
      <c r="J452" s="123"/>
      <c r="K452" s="123"/>
      <c r="L452" s="123"/>
      <c r="M452" s="123"/>
      <c r="N452" s="123"/>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c r="CV452" s="79"/>
      <c r="CW452" s="79"/>
      <c r="CX452" s="79"/>
      <c r="CY452" s="79"/>
      <c r="CZ452" s="79"/>
      <c r="DA452" s="79"/>
      <c r="DB452" s="79"/>
      <c r="DC452" s="79"/>
      <c r="DD452" s="79"/>
      <c r="DE452" s="79"/>
      <c r="DF452" s="79"/>
      <c r="DG452" s="79"/>
      <c r="DH452" s="79"/>
      <c r="DI452" s="79"/>
      <c r="DJ452" s="79"/>
      <c r="DK452" s="79"/>
      <c r="DL452" s="79"/>
      <c r="DM452" s="79"/>
      <c r="DN452" s="79"/>
      <c r="DO452" s="79"/>
      <c r="DP452" s="79"/>
      <c r="DQ452" s="79"/>
      <c r="DR452" s="79"/>
      <c r="DS452" s="79"/>
      <c r="DT452" s="79"/>
    </row>
    <row r="453" spans="1:124" s="127" customFormat="1" x14ac:dyDescent="0.2">
      <c r="A453" s="123"/>
      <c r="B453" s="122"/>
      <c r="C453" s="123"/>
      <c r="D453" s="123"/>
      <c r="E453" s="123"/>
      <c r="F453" s="123"/>
      <c r="G453" s="123"/>
      <c r="H453" s="123"/>
      <c r="I453" s="123"/>
      <c r="J453" s="123"/>
      <c r="K453" s="123"/>
      <c r="L453" s="123"/>
      <c r="M453" s="123"/>
      <c r="N453" s="123"/>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c r="CV453" s="79"/>
      <c r="CW453" s="79"/>
      <c r="CX453" s="79"/>
      <c r="CY453" s="79"/>
      <c r="CZ453" s="79"/>
      <c r="DA453" s="79"/>
      <c r="DB453" s="79"/>
      <c r="DC453" s="79"/>
      <c r="DD453" s="79"/>
      <c r="DE453" s="79"/>
      <c r="DF453" s="79"/>
      <c r="DG453" s="79"/>
      <c r="DH453" s="79"/>
      <c r="DI453" s="79"/>
      <c r="DJ453" s="79"/>
      <c r="DK453" s="79"/>
      <c r="DL453" s="79"/>
      <c r="DM453" s="79"/>
      <c r="DN453" s="79"/>
      <c r="DO453" s="79"/>
      <c r="DP453" s="79"/>
      <c r="DQ453" s="79"/>
      <c r="DR453" s="79"/>
      <c r="DS453" s="79"/>
      <c r="DT453" s="79"/>
    </row>
    <row r="454" spans="1:124" s="127" customFormat="1" x14ac:dyDescent="0.2">
      <c r="A454" s="123"/>
      <c r="B454" s="122"/>
      <c r="C454" s="123"/>
      <c r="D454" s="123"/>
      <c r="E454" s="123"/>
      <c r="F454" s="123"/>
      <c r="G454" s="123"/>
      <c r="H454" s="123"/>
      <c r="I454" s="123"/>
      <c r="J454" s="123"/>
      <c r="K454" s="123"/>
      <c r="L454" s="123"/>
      <c r="M454" s="123"/>
      <c r="N454" s="123"/>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c r="CV454" s="79"/>
      <c r="CW454" s="79"/>
      <c r="CX454" s="79"/>
      <c r="CY454" s="79"/>
      <c r="CZ454" s="79"/>
      <c r="DA454" s="79"/>
      <c r="DB454" s="79"/>
      <c r="DC454" s="79"/>
      <c r="DD454" s="79"/>
      <c r="DE454" s="79"/>
      <c r="DF454" s="79"/>
      <c r="DG454" s="79"/>
      <c r="DH454" s="79"/>
      <c r="DI454" s="79"/>
      <c r="DJ454" s="79"/>
      <c r="DK454" s="79"/>
      <c r="DL454" s="79"/>
      <c r="DM454" s="79"/>
      <c r="DN454" s="79"/>
      <c r="DO454" s="79"/>
      <c r="DP454" s="79"/>
      <c r="DQ454" s="79"/>
      <c r="DR454" s="79"/>
      <c r="DS454" s="79"/>
      <c r="DT454" s="79"/>
    </row>
    <row r="455" spans="1:124" s="127" customFormat="1" x14ac:dyDescent="0.2">
      <c r="A455" s="123"/>
      <c r="B455" s="122"/>
      <c r="C455" s="123"/>
      <c r="D455" s="123"/>
      <c r="E455" s="123"/>
      <c r="F455" s="123"/>
      <c r="G455" s="123"/>
      <c r="H455" s="123"/>
      <c r="I455" s="123"/>
      <c r="J455" s="123"/>
      <c r="K455" s="123"/>
      <c r="L455" s="123"/>
      <c r="M455" s="123"/>
      <c r="N455" s="123"/>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c r="CV455" s="79"/>
      <c r="CW455" s="79"/>
      <c r="CX455" s="79"/>
      <c r="CY455" s="79"/>
      <c r="CZ455" s="79"/>
      <c r="DA455" s="79"/>
      <c r="DB455" s="79"/>
      <c r="DC455" s="79"/>
      <c r="DD455" s="79"/>
      <c r="DE455" s="79"/>
      <c r="DF455" s="79"/>
      <c r="DG455" s="79"/>
      <c r="DH455" s="79"/>
      <c r="DI455" s="79"/>
      <c r="DJ455" s="79"/>
      <c r="DK455" s="79"/>
      <c r="DL455" s="79"/>
      <c r="DM455" s="79"/>
      <c r="DN455" s="79"/>
      <c r="DO455" s="79"/>
      <c r="DP455" s="79"/>
      <c r="DQ455" s="79"/>
      <c r="DR455" s="79"/>
      <c r="DS455" s="79"/>
      <c r="DT455" s="79"/>
    </row>
    <row r="456" spans="1:124" s="127" customFormat="1" x14ac:dyDescent="0.2">
      <c r="A456" s="123"/>
      <c r="B456" s="122"/>
      <c r="C456" s="123"/>
      <c r="D456" s="123"/>
      <c r="E456" s="123"/>
      <c r="F456" s="123"/>
      <c r="G456" s="123"/>
      <c r="H456" s="123"/>
      <c r="I456" s="123"/>
      <c r="J456" s="123"/>
      <c r="K456" s="123"/>
      <c r="L456" s="123"/>
      <c r="M456" s="123"/>
      <c r="N456" s="123"/>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c r="CV456" s="79"/>
      <c r="CW456" s="79"/>
      <c r="CX456" s="79"/>
      <c r="CY456" s="79"/>
      <c r="CZ456" s="79"/>
      <c r="DA456" s="79"/>
      <c r="DB456" s="79"/>
      <c r="DC456" s="79"/>
      <c r="DD456" s="79"/>
      <c r="DE456" s="79"/>
      <c r="DF456" s="79"/>
      <c r="DG456" s="79"/>
      <c r="DH456" s="79"/>
      <c r="DI456" s="79"/>
      <c r="DJ456" s="79"/>
      <c r="DK456" s="79"/>
      <c r="DL456" s="79"/>
      <c r="DM456" s="79"/>
      <c r="DN456" s="79"/>
      <c r="DO456" s="79"/>
      <c r="DP456" s="79"/>
      <c r="DQ456" s="79"/>
      <c r="DR456" s="79"/>
      <c r="DS456" s="79"/>
      <c r="DT456" s="79"/>
    </row>
    <row r="457" spans="1:124" s="127" customFormat="1" x14ac:dyDescent="0.2">
      <c r="A457" s="123"/>
      <c r="B457" s="122"/>
      <c r="C457" s="123"/>
      <c r="D457" s="123"/>
      <c r="E457" s="123"/>
      <c r="F457" s="123"/>
      <c r="G457" s="123"/>
      <c r="H457" s="123"/>
      <c r="I457" s="123"/>
      <c r="J457" s="123"/>
      <c r="K457" s="123"/>
      <c r="L457" s="123"/>
      <c r="M457" s="123"/>
      <c r="N457" s="123"/>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c r="CV457" s="79"/>
      <c r="CW457" s="79"/>
      <c r="CX457" s="79"/>
      <c r="CY457" s="79"/>
      <c r="CZ457" s="79"/>
      <c r="DA457" s="79"/>
      <c r="DB457" s="79"/>
      <c r="DC457" s="79"/>
      <c r="DD457" s="79"/>
      <c r="DE457" s="79"/>
      <c r="DF457" s="79"/>
      <c r="DG457" s="79"/>
      <c r="DH457" s="79"/>
      <c r="DI457" s="79"/>
      <c r="DJ457" s="79"/>
      <c r="DK457" s="79"/>
      <c r="DL457" s="79"/>
      <c r="DM457" s="79"/>
      <c r="DN457" s="79"/>
      <c r="DO457" s="79"/>
      <c r="DP457" s="79"/>
      <c r="DQ457" s="79"/>
      <c r="DR457" s="79"/>
      <c r="DS457" s="79"/>
      <c r="DT457" s="79"/>
    </row>
    <row r="458" spans="1:124" s="127" customFormat="1" x14ac:dyDescent="0.2">
      <c r="A458" s="123"/>
      <c r="B458" s="122"/>
      <c r="C458" s="123"/>
      <c r="D458" s="123"/>
      <c r="E458" s="123"/>
      <c r="F458" s="123"/>
      <c r="G458" s="123"/>
      <c r="H458" s="123"/>
      <c r="I458" s="123"/>
      <c r="J458" s="123"/>
      <c r="K458" s="123"/>
      <c r="L458" s="123"/>
      <c r="M458" s="123"/>
      <c r="N458" s="123"/>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c r="CV458" s="79"/>
      <c r="CW458" s="79"/>
      <c r="CX458" s="79"/>
      <c r="CY458" s="79"/>
      <c r="CZ458" s="79"/>
      <c r="DA458" s="79"/>
      <c r="DB458" s="79"/>
      <c r="DC458" s="79"/>
      <c r="DD458" s="79"/>
      <c r="DE458" s="79"/>
      <c r="DF458" s="79"/>
      <c r="DG458" s="79"/>
      <c r="DH458" s="79"/>
      <c r="DI458" s="79"/>
      <c r="DJ458" s="79"/>
      <c r="DK458" s="79"/>
      <c r="DL458" s="79"/>
      <c r="DM458" s="79"/>
      <c r="DN458" s="79"/>
      <c r="DO458" s="79"/>
      <c r="DP458" s="79"/>
      <c r="DQ458" s="79"/>
      <c r="DR458" s="79"/>
      <c r="DS458" s="79"/>
      <c r="DT458" s="79"/>
    </row>
    <row r="459" spans="1:124" s="127" customFormat="1" x14ac:dyDescent="0.2">
      <c r="A459" s="123"/>
      <c r="B459" s="122"/>
      <c r="C459" s="123"/>
      <c r="D459" s="123"/>
      <c r="E459" s="123"/>
      <c r="F459" s="123"/>
      <c r="G459" s="123"/>
      <c r="H459" s="123"/>
      <c r="I459" s="123"/>
      <c r="J459" s="123"/>
      <c r="K459" s="123"/>
      <c r="L459" s="123"/>
      <c r="M459" s="123"/>
      <c r="N459" s="123"/>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c r="CV459" s="79"/>
      <c r="CW459" s="79"/>
      <c r="CX459" s="79"/>
      <c r="CY459" s="79"/>
      <c r="CZ459" s="79"/>
      <c r="DA459" s="79"/>
      <c r="DB459" s="79"/>
      <c r="DC459" s="79"/>
      <c r="DD459" s="79"/>
      <c r="DE459" s="79"/>
      <c r="DF459" s="79"/>
      <c r="DG459" s="79"/>
      <c r="DH459" s="79"/>
      <c r="DI459" s="79"/>
      <c r="DJ459" s="79"/>
      <c r="DK459" s="79"/>
      <c r="DL459" s="79"/>
      <c r="DM459" s="79"/>
      <c r="DN459" s="79"/>
      <c r="DO459" s="79"/>
      <c r="DP459" s="79"/>
      <c r="DQ459" s="79"/>
      <c r="DR459" s="79"/>
      <c r="DS459" s="79"/>
      <c r="DT459" s="79"/>
    </row>
    <row r="460" spans="1:124" s="127" customFormat="1" x14ac:dyDescent="0.2">
      <c r="A460" s="123"/>
      <c r="B460" s="122"/>
      <c r="C460" s="123"/>
      <c r="D460" s="123"/>
      <c r="E460" s="123"/>
      <c r="F460" s="123"/>
      <c r="G460" s="123"/>
      <c r="H460" s="123"/>
      <c r="I460" s="123"/>
      <c r="J460" s="123"/>
      <c r="K460" s="123"/>
      <c r="L460" s="123"/>
      <c r="M460" s="123"/>
      <c r="N460" s="123"/>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c r="CV460" s="79"/>
      <c r="CW460" s="79"/>
      <c r="CX460" s="79"/>
      <c r="CY460" s="79"/>
      <c r="CZ460" s="79"/>
      <c r="DA460" s="79"/>
      <c r="DB460" s="79"/>
      <c r="DC460" s="79"/>
      <c r="DD460" s="79"/>
      <c r="DE460" s="79"/>
      <c r="DF460" s="79"/>
      <c r="DG460" s="79"/>
      <c r="DH460" s="79"/>
      <c r="DI460" s="79"/>
      <c r="DJ460" s="79"/>
      <c r="DK460" s="79"/>
      <c r="DL460" s="79"/>
      <c r="DM460" s="79"/>
      <c r="DN460" s="79"/>
      <c r="DO460" s="79"/>
      <c r="DP460" s="79"/>
      <c r="DQ460" s="79"/>
      <c r="DR460" s="79"/>
      <c r="DS460" s="79"/>
      <c r="DT460" s="79"/>
    </row>
    <row r="461" spans="1:124" s="127" customFormat="1" x14ac:dyDescent="0.2">
      <c r="A461" s="123"/>
      <c r="B461" s="122"/>
      <c r="C461" s="123"/>
      <c r="D461" s="123"/>
      <c r="E461" s="123"/>
      <c r="F461" s="123"/>
      <c r="G461" s="123"/>
      <c r="H461" s="123"/>
      <c r="I461" s="123"/>
      <c r="J461" s="123"/>
      <c r="K461" s="123"/>
      <c r="L461" s="123"/>
      <c r="M461" s="123"/>
      <c r="N461" s="123"/>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c r="CV461" s="79"/>
      <c r="CW461" s="79"/>
      <c r="CX461" s="79"/>
      <c r="CY461" s="79"/>
      <c r="CZ461" s="79"/>
      <c r="DA461" s="79"/>
      <c r="DB461" s="79"/>
      <c r="DC461" s="79"/>
      <c r="DD461" s="79"/>
      <c r="DE461" s="79"/>
      <c r="DF461" s="79"/>
      <c r="DG461" s="79"/>
      <c r="DH461" s="79"/>
      <c r="DI461" s="79"/>
      <c r="DJ461" s="79"/>
      <c r="DK461" s="79"/>
      <c r="DL461" s="79"/>
      <c r="DM461" s="79"/>
      <c r="DN461" s="79"/>
      <c r="DO461" s="79"/>
      <c r="DP461" s="79"/>
      <c r="DQ461" s="79"/>
      <c r="DR461" s="79"/>
      <c r="DS461" s="79"/>
      <c r="DT461" s="79"/>
    </row>
    <row r="462" spans="1:124" s="127" customFormat="1" x14ac:dyDescent="0.2">
      <c r="A462" s="123"/>
      <c r="B462" s="122"/>
      <c r="C462" s="123"/>
      <c r="D462" s="123"/>
      <c r="E462" s="123"/>
      <c r="F462" s="123"/>
      <c r="G462" s="123"/>
      <c r="H462" s="123"/>
      <c r="I462" s="123"/>
      <c r="J462" s="123"/>
      <c r="K462" s="123"/>
      <c r="L462" s="123"/>
      <c r="M462" s="123"/>
      <c r="N462" s="123"/>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c r="CV462" s="79"/>
      <c r="CW462" s="79"/>
      <c r="CX462" s="79"/>
      <c r="CY462" s="79"/>
      <c r="CZ462" s="79"/>
      <c r="DA462" s="79"/>
      <c r="DB462" s="79"/>
      <c r="DC462" s="79"/>
      <c r="DD462" s="79"/>
      <c r="DE462" s="79"/>
      <c r="DF462" s="79"/>
      <c r="DG462" s="79"/>
      <c r="DH462" s="79"/>
      <c r="DI462" s="79"/>
      <c r="DJ462" s="79"/>
      <c r="DK462" s="79"/>
      <c r="DL462" s="79"/>
      <c r="DM462" s="79"/>
      <c r="DN462" s="79"/>
      <c r="DO462" s="79"/>
      <c r="DP462" s="79"/>
      <c r="DQ462" s="79"/>
      <c r="DR462" s="79"/>
      <c r="DS462" s="79"/>
      <c r="DT462" s="79"/>
    </row>
    <row r="463" spans="1:124" s="127" customFormat="1" x14ac:dyDescent="0.2">
      <c r="A463" s="123"/>
      <c r="B463" s="122"/>
      <c r="C463" s="123"/>
      <c r="D463" s="123"/>
      <c r="E463" s="123"/>
      <c r="F463" s="123"/>
      <c r="G463" s="123"/>
      <c r="H463" s="123"/>
      <c r="I463" s="123"/>
      <c r="J463" s="123"/>
      <c r="K463" s="123"/>
      <c r="L463" s="123"/>
      <c r="M463" s="123"/>
      <c r="N463" s="123"/>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c r="CV463" s="79"/>
      <c r="CW463" s="79"/>
      <c r="CX463" s="79"/>
      <c r="CY463" s="79"/>
      <c r="CZ463" s="79"/>
      <c r="DA463" s="79"/>
      <c r="DB463" s="79"/>
      <c r="DC463" s="79"/>
      <c r="DD463" s="79"/>
      <c r="DE463" s="79"/>
      <c r="DF463" s="79"/>
      <c r="DG463" s="79"/>
      <c r="DH463" s="79"/>
      <c r="DI463" s="79"/>
      <c r="DJ463" s="79"/>
      <c r="DK463" s="79"/>
      <c r="DL463" s="79"/>
      <c r="DM463" s="79"/>
      <c r="DN463" s="79"/>
      <c r="DO463" s="79"/>
      <c r="DP463" s="79"/>
      <c r="DQ463" s="79"/>
      <c r="DR463" s="79"/>
      <c r="DS463" s="79"/>
      <c r="DT463" s="79"/>
    </row>
    <row r="464" spans="1:124" s="127" customFormat="1" x14ac:dyDescent="0.2">
      <c r="A464" s="123"/>
      <c r="B464" s="122"/>
      <c r="C464" s="123"/>
      <c r="D464" s="123"/>
      <c r="E464" s="123"/>
      <c r="F464" s="123"/>
      <c r="G464" s="123"/>
      <c r="H464" s="123"/>
      <c r="I464" s="123"/>
      <c r="J464" s="123"/>
      <c r="K464" s="123"/>
      <c r="L464" s="123"/>
      <c r="M464" s="123"/>
      <c r="N464" s="123"/>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c r="CV464" s="79"/>
      <c r="CW464" s="79"/>
      <c r="CX464" s="79"/>
      <c r="CY464" s="79"/>
      <c r="CZ464" s="79"/>
      <c r="DA464" s="79"/>
      <c r="DB464" s="79"/>
      <c r="DC464" s="79"/>
      <c r="DD464" s="79"/>
      <c r="DE464" s="79"/>
      <c r="DF464" s="79"/>
      <c r="DG464" s="79"/>
      <c r="DH464" s="79"/>
      <c r="DI464" s="79"/>
      <c r="DJ464" s="79"/>
      <c r="DK464" s="79"/>
      <c r="DL464" s="79"/>
      <c r="DM464" s="79"/>
      <c r="DN464" s="79"/>
      <c r="DO464" s="79"/>
      <c r="DP464" s="79"/>
      <c r="DQ464" s="79"/>
      <c r="DR464" s="79"/>
      <c r="DS464" s="79"/>
      <c r="DT464" s="79"/>
    </row>
    <row r="465" spans="1:124" s="127" customFormat="1" x14ac:dyDescent="0.2">
      <c r="A465" s="123"/>
      <c r="B465" s="122"/>
      <c r="C465" s="123"/>
      <c r="D465" s="123"/>
      <c r="E465" s="123"/>
      <c r="F465" s="123"/>
      <c r="G465" s="123"/>
      <c r="H465" s="123"/>
      <c r="I465" s="123"/>
      <c r="J465" s="123"/>
      <c r="K465" s="123"/>
      <c r="L465" s="123"/>
      <c r="M465" s="123"/>
      <c r="N465" s="123"/>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c r="CV465" s="79"/>
      <c r="CW465" s="79"/>
      <c r="CX465" s="79"/>
      <c r="CY465" s="79"/>
      <c r="CZ465" s="79"/>
      <c r="DA465" s="79"/>
      <c r="DB465" s="79"/>
      <c r="DC465" s="79"/>
      <c r="DD465" s="79"/>
      <c r="DE465" s="79"/>
      <c r="DF465" s="79"/>
      <c r="DG465" s="79"/>
      <c r="DH465" s="79"/>
      <c r="DI465" s="79"/>
      <c r="DJ465" s="79"/>
      <c r="DK465" s="79"/>
      <c r="DL465" s="79"/>
      <c r="DM465" s="79"/>
      <c r="DN465" s="79"/>
      <c r="DO465" s="79"/>
      <c r="DP465" s="79"/>
      <c r="DQ465" s="79"/>
      <c r="DR465" s="79"/>
      <c r="DS465" s="79"/>
      <c r="DT465" s="79"/>
    </row>
    <row r="466" spans="1:124" s="127" customFormat="1" x14ac:dyDescent="0.2">
      <c r="A466" s="123"/>
      <c r="B466" s="122"/>
      <c r="C466" s="123"/>
      <c r="D466" s="123"/>
      <c r="E466" s="123"/>
      <c r="F466" s="123"/>
      <c r="G466" s="123"/>
      <c r="H466" s="123"/>
      <c r="I466" s="123"/>
      <c r="J466" s="123"/>
      <c r="K466" s="123"/>
      <c r="L466" s="123"/>
      <c r="M466" s="123"/>
      <c r="N466" s="123"/>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c r="CV466" s="79"/>
      <c r="CW466" s="79"/>
      <c r="CX466" s="79"/>
      <c r="CY466" s="79"/>
      <c r="CZ466" s="79"/>
      <c r="DA466" s="79"/>
      <c r="DB466" s="79"/>
      <c r="DC466" s="79"/>
      <c r="DD466" s="79"/>
      <c r="DE466" s="79"/>
      <c r="DF466" s="79"/>
      <c r="DG466" s="79"/>
      <c r="DH466" s="79"/>
      <c r="DI466" s="79"/>
      <c r="DJ466" s="79"/>
      <c r="DK466" s="79"/>
      <c r="DL466" s="79"/>
      <c r="DM466" s="79"/>
      <c r="DN466" s="79"/>
      <c r="DO466" s="79"/>
      <c r="DP466" s="79"/>
      <c r="DQ466" s="79"/>
      <c r="DR466" s="79"/>
      <c r="DS466" s="79"/>
      <c r="DT466" s="79"/>
    </row>
    <row r="467" spans="1:124" s="127" customFormat="1" x14ac:dyDescent="0.2">
      <c r="A467" s="123"/>
      <c r="B467" s="122"/>
      <c r="C467" s="123"/>
      <c r="D467" s="123"/>
      <c r="E467" s="123"/>
      <c r="F467" s="123"/>
      <c r="G467" s="123"/>
      <c r="H467" s="123"/>
      <c r="I467" s="123"/>
      <c r="J467" s="123"/>
      <c r="K467" s="123"/>
      <c r="L467" s="123"/>
      <c r="M467" s="123"/>
      <c r="N467" s="123"/>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c r="CV467" s="79"/>
      <c r="CW467" s="79"/>
      <c r="CX467" s="79"/>
      <c r="CY467" s="79"/>
      <c r="CZ467" s="79"/>
      <c r="DA467" s="79"/>
      <c r="DB467" s="79"/>
      <c r="DC467" s="79"/>
      <c r="DD467" s="79"/>
      <c r="DE467" s="79"/>
      <c r="DF467" s="79"/>
      <c r="DG467" s="79"/>
      <c r="DH467" s="79"/>
      <c r="DI467" s="79"/>
      <c r="DJ467" s="79"/>
      <c r="DK467" s="79"/>
      <c r="DL467" s="79"/>
      <c r="DM467" s="79"/>
      <c r="DN467" s="79"/>
      <c r="DO467" s="79"/>
      <c r="DP467" s="79"/>
      <c r="DQ467" s="79"/>
      <c r="DR467" s="79"/>
      <c r="DS467" s="79"/>
      <c r="DT467" s="79"/>
    </row>
    <row r="468" spans="1:124" s="127" customFormat="1" x14ac:dyDescent="0.2">
      <c r="A468" s="123"/>
      <c r="B468" s="122"/>
      <c r="C468" s="123"/>
      <c r="D468" s="123"/>
      <c r="E468" s="123"/>
      <c r="F468" s="123"/>
      <c r="G468" s="123"/>
      <c r="H468" s="123"/>
      <c r="I468" s="123"/>
      <c r="J468" s="123"/>
      <c r="K468" s="123"/>
      <c r="L468" s="123"/>
      <c r="M468" s="123"/>
      <c r="N468" s="123"/>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c r="CV468" s="79"/>
      <c r="CW468" s="79"/>
      <c r="CX468" s="79"/>
      <c r="CY468" s="79"/>
      <c r="CZ468" s="79"/>
      <c r="DA468" s="79"/>
      <c r="DB468" s="79"/>
      <c r="DC468" s="79"/>
      <c r="DD468" s="79"/>
      <c r="DE468" s="79"/>
      <c r="DF468" s="79"/>
      <c r="DG468" s="79"/>
      <c r="DH468" s="79"/>
      <c r="DI468" s="79"/>
      <c r="DJ468" s="79"/>
      <c r="DK468" s="79"/>
      <c r="DL468" s="79"/>
      <c r="DM468" s="79"/>
      <c r="DN468" s="79"/>
      <c r="DO468" s="79"/>
      <c r="DP468" s="79"/>
      <c r="DQ468" s="79"/>
      <c r="DR468" s="79"/>
      <c r="DS468" s="79"/>
      <c r="DT468" s="79"/>
    </row>
    <row r="469" spans="1:124" s="127" customFormat="1" x14ac:dyDescent="0.2">
      <c r="A469" s="123"/>
      <c r="B469" s="122"/>
      <c r="C469" s="123"/>
      <c r="D469" s="123"/>
      <c r="E469" s="123"/>
      <c r="F469" s="123"/>
      <c r="G469" s="123"/>
      <c r="H469" s="123"/>
      <c r="I469" s="123"/>
      <c r="J469" s="123"/>
      <c r="K469" s="123"/>
      <c r="L469" s="123"/>
      <c r="M469" s="123"/>
      <c r="N469" s="123"/>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c r="CV469" s="79"/>
      <c r="CW469" s="79"/>
      <c r="CX469" s="79"/>
      <c r="CY469" s="79"/>
      <c r="CZ469" s="79"/>
      <c r="DA469" s="79"/>
      <c r="DB469" s="79"/>
      <c r="DC469" s="79"/>
      <c r="DD469" s="79"/>
      <c r="DE469" s="79"/>
      <c r="DF469" s="79"/>
      <c r="DG469" s="79"/>
      <c r="DH469" s="79"/>
      <c r="DI469" s="79"/>
      <c r="DJ469" s="79"/>
      <c r="DK469" s="79"/>
      <c r="DL469" s="79"/>
      <c r="DM469" s="79"/>
      <c r="DN469" s="79"/>
      <c r="DO469" s="79"/>
      <c r="DP469" s="79"/>
      <c r="DQ469" s="79"/>
      <c r="DR469" s="79"/>
      <c r="DS469" s="79"/>
      <c r="DT469" s="79"/>
    </row>
    <row r="470" spans="1:124" s="127" customFormat="1" x14ac:dyDescent="0.2">
      <c r="A470" s="123"/>
      <c r="B470" s="122"/>
      <c r="C470" s="123"/>
      <c r="D470" s="123"/>
      <c r="E470" s="123"/>
      <c r="F470" s="123"/>
      <c r="G470" s="123"/>
      <c r="H470" s="123"/>
      <c r="I470" s="123"/>
      <c r="J470" s="123"/>
      <c r="K470" s="123"/>
      <c r="L470" s="123"/>
      <c r="M470" s="123"/>
      <c r="N470" s="123"/>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c r="CV470" s="79"/>
      <c r="CW470" s="79"/>
      <c r="CX470" s="79"/>
      <c r="CY470" s="79"/>
      <c r="CZ470" s="79"/>
      <c r="DA470" s="79"/>
      <c r="DB470" s="79"/>
      <c r="DC470" s="79"/>
      <c r="DD470" s="79"/>
      <c r="DE470" s="79"/>
      <c r="DF470" s="79"/>
      <c r="DG470" s="79"/>
      <c r="DH470" s="79"/>
      <c r="DI470" s="79"/>
      <c r="DJ470" s="79"/>
      <c r="DK470" s="79"/>
      <c r="DL470" s="79"/>
      <c r="DM470" s="79"/>
      <c r="DN470" s="79"/>
      <c r="DO470" s="79"/>
      <c r="DP470" s="79"/>
      <c r="DQ470" s="79"/>
      <c r="DR470" s="79"/>
      <c r="DS470" s="79"/>
      <c r="DT470" s="79"/>
    </row>
    <row r="471" spans="1:124" s="127" customFormat="1" x14ac:dyDescent="0.2">
      <c r="A471" s="123"/>
      <c r="B471" s="122"/>
      <c r="C471" s="123"/>
      <c r="D471" s="123"/>
      <c r="E471" s="123"/>
      <c r="F471" s="123"/>
      <c r="G471" s="123"/>
      <c r="H471" s="123"/>
      <c r="I471" s="123"/>
      <c r="J471" s="123"/>
      <c r="K471" s="123"/>
      <c r="L471" s="123"/>
      <c r="M471" s="123"/>
      <c r="N471" s="123"/>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c r="CV471" s="79"/>
      <c r="CW471" s="79"/>
      <c r="CX471" s="79"/>
      <c r="CY471" s="79"/>
      <c r="CZ471" s="79"/>
      <c r="DA471" s="79"/>
      <c r="DB471" s="79"/>
      <c r="DC471" s="79"/>
      <c r="DD471" s="79"/>
      <c r="DE471" s="79"/>
      <c r="DF471" s="79"/>
      <c r="DG471" s="79"/>
      <c r="DH471" s="79"/>
      <c r="DI471" s="79"/>
      <c r="DJ471" s="79"/>
      <c r="DK471" s="79"/>
      <c r="DL471" s="79"/>
      <c r="DM471" s="79"/>
      <c r="DN471" s="79"/>
      <c r="DO471" s="79"/>
      <c r="DP471" s="79"/>
      <c r="DQ471" s="79"/>
      <c r="DR471" s="79"/>
      <c r="DS471" s="79"/>
      <c r="DT471" s="79"/>
    </row>
    <row r="472" spans="1:124" s="127" customFormat="1" x14ac:dyDescent="0.2">
      <c r="A472" s="123"/>
      <c r="B472" s="122"/>
      <c r="C472" s="123"/>
      <c r="D472" s="123"/>
      <c r="E472" s="123"/>
      <c r="F472" s="123"/>
      <c r="G472" s="123"/>
      <c r="H472" s="123"/>
      <c r="I472" s="123"/>
      <c r="J472" s="123"/>
      <c r="K472" s="123"/>
      <c r="L472" s="123"/>
      <c r="M472" s="123"/>
      <c r="N472" s="123"/>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c r="CV472" s="79"/>
      <c r="CW472" s="79"/>
      <c r="CX472" s="79"/>
      <c r="CY472" s="79"/>
      <c r="CZ472" s="79"/>
      <c r="DA472" s="79"/>
      <c r="DB472" s="79"/>
      <c r="DC472" s="79"/>
      <c r="DD472" s="79"/>
      <c r="DE472" s="79"/>
      <c r="DF472" s="79"/>
      <c r="DG472" s="79"/>
      <c r="DH472" s="79"/>
      <c r="DI472" s="79"/>
      <c r="DJ472" s="79"/>
      <c r="DK472" s="79"/>
      <c r="DL472" s="79"/>
      <c r="DM472" s="79"/>
      <c r="DN472" s="79"/>
      <c r="DO472" s="79"/>
      <c r="DP472" s="79"/>
      <c r="DQ472" s="79"/>
      <c r="DR472" s="79"/>
      <c r="DS472" s="79"/>
      <c r="DT472" s="79"/>
    </row>
    <row r="473" spans="1:124" s="127" customFormat="1" x14ac:dyDescent="0.2">
      <c r="A473" s="123"/>
      <c r="B473" s="122"/>
      <c r="C473" s="123"/>
      <c r="D473" s="123"/>
      <c r="E473" s="123"/>
      <c r="F473" s="123"/>
      <c r="G473" s="123"/>
      <c r="H473" s="123"/>
      <c r="I473" s="123"/>
      <c r="J473" s="123"/>
      <c r="K473" s="123"/>
      <c r="L473" s="123"/>
      <c r="M473" s="123"/>
      <c r="N473" s="123"/>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c r="CV473" s="79"/>
      <c r="CW473" s="79"/>
      <c r="CX473" s="79"/>
      <c r="CY473" s="79"/>
      <c r="CZ473" s="79"/>
      <c r="DA473" s="79"/>
      <c r="DB473" s="79"/>
      <c r="DC473" s="79"/>
      <c r="DD473" s="79"/>
      <c r="DE473" s="79"/>
      <c r="DF473" s="79"/>
      <c r="DG473" s="79"/>
      <c r="DH473" s="79"/>
      <c r="DI473" s="79"/>
      <c r="DJ473" s="79"/>
      <c r="DK473" s="79"/>
      <c r="DL473" s="79"/>
      <c r="DM473" s="79"/>
      <c r="DN473" s="79"/>
      <c r="DO473" s="79"/>
      <c r="DP473" s="79"/>
      <c r="DQ473" s="79"/>
      <c r="DR473" s="79"/>
      <c r="DS473" s="79"/>
      <c r="DT473" s="79"/>
    </row>
    <row r="474" spans="1:124" s="127" customFormat="1" x14ac:dyDescent="0.2">
      <c r="A474" s="123"/>
      <c r="B474" s="122"/>
      <c r="C474" s="123"/>
      <c r="D474" s="123"/>
      <c r="E474" s="123"/>
      <c r="F474" s="123"/>
      <c r="G474" s="123"/>
      <c r="H474" s="123"/>
      <c r="I474" s="123"/>
      <c r="J474" s="123"/>
      <c r="K474" s="123"/>
      <c r="L474" s="123"/>
      <c r="M474" s="123"/>
      <c r="N474" s="123"/>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c r="CV474" s="79"/>
      <c r="CW474" s="79"/>
      <c r="CX474" s="79"/>
      <c r="CY474" s="79"/>
      <c r="CZ474" s="79"/>
      <c r="DA474" s="79"/>
      <c r="DB474" s="79"/>
      <c r="DC474" s="79"/>
      <c r="DD474" s="79"/>
      <c r="DE474" s="79"/>
      <c r="DF474" s="79"/>
      <c r="DG474" s="79"/>
      <c r="DH474" s="79"/>
      <c r="DI474" s="79"/>
      <c r="DJ474" s="79"/>
      <c r="DK474" s="79"/>
      <c r="DL474" s="79"/>
      <c r="DM474" s="79"/>
      <c r="DN474" s="79"/>
      <c r="DO474" s="79"/>
      <c r="DP474" s="79"/>
      <c r="DQ474" s="79"/>
      <c r="DR474" s="79"/>
      <c r="DS474" s="79"/>
      <c r="DT474" s="79"/>
    </row>
    <row r="475" spans="1:124" s="127" customFormat="1" x14ac:dyDescent="0.2">
      <c r="A475" s="123"/>
      <c r="B475" s="122"/>
      <c r="C475" s="123"/>
      <c r="D475" s="123"/>
      <c r="E475" s="123"/>
      <c r="F475" s="123"/>
      <c r="G475" s="123"/>
      <c r="H475" s="123"/>
      <c r="I475" s="123"/>
      <c r="J475" s="123"/>
      <c r="K475" s="123"/>
      <c r="L475" s="123"/>
      <c r="M475" s="123"/>
      <c r="N475" s="123"/>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c r="CV475" s="79"/>
      <c r="CW475" s="79"/>
      <c r="CX475" s="79"/>
      <c r="CY475" s="79"/>
      <c r="CZ475" s="79"/>
      <c r="DA475" s="79"/>
      <c r="DB475" s="79"/>
      <c r="DC475" s="79"/>
      <c r="DD475" s="79"/>
      <c r="DE475" s="79"/>
      <c r="DF475" s="79"/>
      <c r="DG475" s="79"/>
      <c r="DH475" s="79"/>
      <c r="DI475" s="79"/>
      <c r="DJ475" s="79"/>
      <c r="DK475" s="79"/>
      <c r="DL475" s="79"/>
      <c r="DM475" s="79"/>
      <c r="DN475" s="79"/>
      <c r="DO475" s="79"/>
      <c r="DP475" s="79"/>
      <c r="DQ475" s="79"/>
      <c r="DR475" s="79"/>
      <c r="DS475" s="79"/>
      <c r="DT475" s="79"/>
    </row>
    <row r="476" spans="1:124" s="127" customFormat="1" x14ac:dyDescent="0.2">
      <c r="A476" s="123"/>
      <c r="B476" s="122"/>
      <c r="C476" s="123"/>
      <c r="D476" s="123"/>
      <c r="E476" s="123"/>
      <c r="F476" s="123"/>
      <c r="G476" s="123"/>
      <c r="H476" s="123"/>
      <c r="I476" s="123"/>
      <c r="J476" s="123"/>
      <c r="K476" s="123"/>
      <c r="L476" s="123"/>
      <c r="M476" s="123"/>
      <c r="N476" s="123"/>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c r="CV476" s="79"/>
      <c r="CW476" s="79"/>
      <c r="CX476" s="79"/>
      <c r="CY476" s="79"/>
      <c r="CZ476" s="79"/>
      <c r="DA476" s="79"/>
      <c r="DB476" s="79"/>
      <c r="DC476" s="79"/>
      <c r="DD476" s="79"/>
      <c r="DE476" s="79"/>
      <c r="DF476" s="79"/>
      <c r="DG476" s="79"/>
      <c r="DH476" s="79"/>
      <c r="DI476" s="79"/>
      <c r="DJ476" s="79"/>
      <c r="DK476" s="79"/>
      <c r="DL476" s="79"/>
      <c r="DM476" s="79"/>
      <c r="DN476" s="79"/>
      <c r="DO476" s="79"/>
      <c r="DP476" s="79"/>
      <c r="DQ476" s="79"/>
      <c r="DR476" s="79"/>
      <c r="DS476" s="79"/>
      <c r="DT476" s="79"/>
    </row>
    <row r="477" spans="1:124" s="127" customFormat="1" x14ac:dyDescent="0.2">
      <c r="A477" s="123"/>
      <c r="B477" s="122"/>
      <c r="C477" s="123"/>
      <c r="D477" s="123"/>
      <c r="E477" s="123"/>
      <c r="F477" s="123"/>
      <c r="G477" s="123"/>
      <c r="H477" s="123"/>
      <c r="I477" s="123"/>
      <c r="J477" s="123"/>
      <c r="K477" s="123"/>
      <c r="L477" s="123"/>
      <c r="M477" s="123"/>
      <c r="N477" s="123"/>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c r="CV477" s="79"/>
      <c r="CW477" s="79"/>
      <c r="CX477" s="79"/>
      <c r="CY477" s="79"/>
      <c r="CZ477" s="79"/>
      <c r="DA477" s="79"/>
      <c r="DB477" s="79"/>
      <c r="DC477" s="79"/>
      <c r="DD477" s="79"/>
      <c r="DE477" s="79"/>
      <c r="DF477" s="79"/>
      <c r="DG477" s="79"/>
      <c r="DH477" s="79"/>
      <c r="DI477" s="79"/>
      <c r="DJ477" s="79"/>
      <c r="DK477" s="79"/>
      <c r="DL477" s="79"/>
      <c r="DM477" s="79"/>
      <c r="DN477" s="79"/>
      <c r="DO477" s="79"/>
      <c r="DP477" s="79"/>
      <c r="DQ477" s="79"/>
      <c r="DR477" s="79"/>
      <c r="DS477" s="79"/>
      <c r="DT477" s="79"/>
    </row>
    <row r="478" spans="1:124" s="127" customFormat="1" x14ac:dyDescent="0.2">
      <c r="A478" s="123"/>
      <c r="B478" s="122"/>
      <c r="C478" s="123"/>
      <c r="D478" s="123"/>
      <c r="E478" s="123"/>
      <c r="F478" s="123"/>
      <c r="G478" s="123"/>
      <c r="H478" s="123"/>
      <c r="I478" s="123"/>
      <c r="J478" s="123"/>
      <c r="K478" s="123"/>
      <c r="L478" s="123"/>
      <c r="M478" s="123"/>
      <c r="N478" s="123"/>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c r="CV478" s="79"/>
      <c r="CW478" s="79"/>
      <c r="CX478" s="79"/>
      <c r="CY478" s="79"/>
      <c r="CZ478" s="79"/>
      <c r="DA478" s="79"/>
      <c r="DB478" s="79"/>
      <c r="DC478" s="79"/>
      <c r="DD478" s="79"/>
      <c r="DE478" s="79"/>
      <c r="DF478" s="79"/>
      <c r="DG478" s="79"/>
      <c r="DH478" s="79"/>
      <c r="DI478" s="79"/>
      <c r="DJ478" s="79"/>
      <c r="DK478" s="79"/>
      <c r="DL478" s="79"/>
      <c r="DM478" s="79"/>
      <c r="DN478" s="79"/>
      <c r="DO478" s="79"/>
      <c r="DP478" s="79"/>
      <c r="DQ478" s="79"/>
      <c r="DR478" s="79"/>
      <c r="DS478" s="79"/>
      <c r="DT478" s="79"/>
    </row>
    <row r="479" spans="1:124" s="127" customFormat="1" x14ac:dyDescent="0.2">
      <c r="A479" s="123"/>
      <c r="B479" s="122"/>
      <c r="C479" s="123"/>
      <c r="D479" s="123"/>
      <c r="E479" s="123"/>
      <c r="F479" s="123"/>
      <c r="G479" s="123"/>
      <c r="H479" s="123"/>
      <c r="I479" s="123"/>
      <c r="J479" s="123"/>
      <c r="K479" s="123"/>
      <c r="L479" s="123"/>
      <c r="M479" s="123"/>
      <c r="N479" s="123"/>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c r="CV479" s="79"/>
      <c r="CW479" s="79"/>
      <c r="CX479" s="79"/>
      <c r="CY479" s="79"/>
      <c r="CZ479" s="79"/>
      <c r="DA479" s="79"/>
      <c r="DB479" s="79"/>
      <c r="DC479" s="79"/>
      <c r="DD479" s="79"/>
      <c r="DE479" s="79"/>
      <c r="DF479" s="79"/>
      <c r="DG479" s="79"/>
      <c r="DH479" s="79"/>
      <c r="DI479" s="79"/>
      <c r="DJ479" s="79"/>
      <c r="DK479" s="79"/>
      <c r="DL479" s="79"/>
      <c r="DM479" s="79"/>
      <c r="DN479" s="79"/>
      <c r="DO479" s="79"/>
      <c r="DP479" s="79"/>
      <c r="DQ479" s="79"/>
      <c r="DR479" s="79"/>
      <c r="DS479" s="79"/>
      <c r="DT479" s="79"/>
    </row>
    <row r="480" spans="1:124" s="127" customFormat="1" x14ac:dyDescent="0.2">
      <c r="A480" s="123"/>
      <c r="B480" s="122"/>
      <c r="C480" s="123"/>
      <c r="D480" s="123"/>
      <c r="E480" s="123"/>
      <c r="F480" s="123"/>
      <c r="G480" s="123"/>
      <c r="H480" s="123"/>
      <c r="I480" s="123"/>
      <c r="J480" s="123"/>
      <c r="K480" s="123"/>
      <c r="L480" s="123"/>
      <c r="M480" s="123"/>
      <c r="N480" s="123"/>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c r="CV480" s="79"/>
      <c r="CW480" s="79"/>
      <c r="CX480" s="79"/>
      <c r="CY480" s="79"/>
      <c r="CZ480" s="79"/>
      <c r="DA480" s="79"/>
      <c r="DB480" s="79"/>
      <c r="DC480" s="79"/>
      <c r="DD480" s="79"/>
      <c r="DE480" s="79"/>
      <c r="DF480" s="79"/>
      <c r="DG480" s="79"/>
      <c r="DH480" s="79"/>
      <c r="DI480" s="79"/>
      <c r="DJ480" s="79"/>
      <c r="DK480" s="79"/>
      <c r="DL480" s="79"/>
      <c r="DM480" s="79"/>
      <c r="DN480" s="79"/>
      <c r="DO480" s="79"/>
      <c r="DP480" s="79"/>
      <c r="DQ480" s="79"/>
      <c r="DR480" s="79"/>
      <c r="DS480" s="79"/>
      <c r="DT480" s="79"/>
    </row>
    <row r="481" spans="1:124" s="127" customFormat="1" x14ac:dyDescent="0.2">
      <c r="A481" s="123"/>
      <c r="B481" s="122"/>
      <c r="C481" s="123"/>
      <c r="D481" s="123"/>
      <c r="E481" s="123"/>
      <c r="F481" s="123"/>
      <c r="G481" s="123"/>
      <c r="H481" s="123"/>
      <c r="I481" s="123"/>
      <c r="J481" s="123"/>
      <c r="K481" s="123"/>
      <c r="L481" s="123"/>
      <c r="M481" s="123"/>
      <c r="N481" s="123"/>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c r="CV481" s="79"/>
      <c r="CW481" s="79"/>
      <c r="CX481" s="79"/>
      <c r="CY481" s="79"/>
      <c r="CZ481" s="79"/>
      <c r="DA481" s="79"/>
      <c r="DB481" s="79"/>
      <c r="DC481" s="79"/>
      <c r="DD481" s="79"/>
      <c r="DE481" s="79"/>
      <c r="DF481" s="79"/>
      <c r="DG481" s="79"/>
      <c r="DH481" s="79"/>
      <c r="DI481" s="79"/>
      <c r="DJ481" s="79"/>
      <c r="DK481" s="79"/>
      <c r="DL481" s="79"/>
      <c r="DM481" s="79"/>
      <c r="DN481" s="79"/>
      <c r="DO481" s="79"/>
      <c r="DP481" s="79"/>
      <c r="DQ481" s="79"/>
      <c r="DR481" s="79"/>
      <c r="DS481" s="79"/>
      <c r="DT481" s="79"/>
    </row>
    <row r="482" spans="1:124" s="127" customFormat="1" x14ac:dyDescent="0.2">
      <c r="A482" s="123"/>
      <c r="B482" s="122"/>
      <c r="C482" s="123"/>
      <c r="D482" s="123"/>
      <c r="E482" s="123"/>
      <c r="F482" s="123"/>
      <c r="G482" s="123"/>
      <c r="H482" s="123"/>
      <c r="I482" s="123"/>
      <c r="J482" s="123"/>
      <c r="K482" s="123"/>
      <c r="L482" s="123"/>
      <c r="M482" s="123"/>
      <c r="N482" s="123"/>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c r="CV482" s="79"/>
      <c r="CW482" s="79"/>
      <c r="CX482" s="79"/>
      <c r="CY482" s="79"/>
      <c r="CZ482" s="79"/>
      <c r="DA482" s="79"/>
      <c r="DB482" s="79"/>
      <c r="DC482" s="79"/>
      <c r="DD482" s="79"/>
      <c r="DE482" s="79"/>
      <c r="DF482" s="79"/>
      <c r="DG482" s="79"/>
      <c r="DH482" s="79"/>
      <c r="DI482" s="79"/>
      <c r="DJ482" s="79"/>
      <c r="DK482" s="79"/>
      <c r="DL482" s="79"/>
      <c r="DM482" s="79"/>
      <c r="DN482" s="79"/>
      <c r="DO482" s="79"/>
      <c r="DP482" s="79"/>
      <c r="DQ482" s="79"/>
      <c r="DR482" s="79"/>
      <c r="DS482" s="79"/>
      <c r="DT482" s="79"/>
    </row>
    <row r="483" spans="1:124" s="127" customFormat="1" x14ac:dyDescent="0.2">
      <c r="A483" s="123"/>
      <c r="B483" s="122"/>
      <c r="C483" s="123"/>
      <c r="D483" s="123"/>
      <c r="E483" s="123"/>
      <c r="F483" s="123"/>
      <c r="G483" s="123"/>
      <c r="H483" s="123"/>
      <c r="I483" s="123"/>
      <c r="J483" s="123"/>
      <c r="K483" s="123"/>
      <c r="L483" s="123"/>
      <c r="M483" s="123"/>
      <c r="N483" s="123"/>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c r="CV483" s="79"/>
      <c r="CW483" s="79"/>
      <c r="CX483" s="79"/>
      <c r="CY483" s="79"/>
      <c r="CZ483" s="79"/>
      <c r="DA483" s="79"/>
      <c r="DB483" s="79"/>
      <c r="DC483" s="79"/>
      <c r="DD483" s="79"/>
      <c r="DE483" s="79"/>
      <c r="DF483" s="79"/>
      <c r="DG483" s="79"/>
      <c r="DH483" s="79"/>
      <c r="DI483" s="79"/>
      <c r="DJ483" s="79"/>
      <c r="DK483" s="79"/>
      <c r="DL483" s="79"/>
      <c r="DM483" s="79"/>
      <c r="DN483" s="79"/>
      <c r="DO483" s="79"/>
      <c r="DP483" s="79"/>
      <c r="DQ483" s="79"/>
      <c r="DR483" s="79"/>
      <c r="DS483" s="79"/>
      <c r="DT483" s="79"/>
    </row>
    <row r="484" spans="1:124" s="127" customFormat="1" x14ac:dyDescent="0.2">
      <c r="A484" s="123"/>
      <c r="B484" s="122"/>
      <c r="C484" s="123"/>
      <c r="D484" s="123"/>
      <c r="E484" s="123"/>
      <c r="F484" s="123"/>
      <c r="G484" s="123"/>
      <c r="H484" s="123"/>
      <c r="I484" s="123"/>
      <c r="J484" s="123"/>
      <c r="K484" s="123"/>
      <c r="L484" s="123"/>
      <c r="M484" s="123"/>
      <c r="N484" s="123"/>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c r="CV484" s="79"/>
      <c r="CW484" s="79"/>
      <c r="CX484" s="79"/>
      <c r="CY484" s="79"/>
      <c r="CZ484" s="79"/>
      <c r="DA484" s="79"/>
      <c r="DB484" s="79"/>
      <c r="DC484" s="79"/>
      <c r="DD484" s="79"/>
      <c r="DE484" s="79"/>
      <c r="DF484" s="79"/>
      <c r="DG484" s="79"/>
      <c r="DH484" s="79"/>
      <c r="DI484" s="79"/>
      <c r="DJ484" s="79"/>
      <c r="DK484" s="79"/>
      <c r="DL484" s="79"/>
      <c r="DM484" s="79"/>
      <c r="DN484" s="79"/>
      <c r="DO484" s="79"/>
      <c r="DP484" s="79"/>
      <c r="DQ484" s="79"/>
      <c r="DR484" s="79"/>
      <c r="DS484" s="79"/>
      <c r="DT484" s="79"/>
    </row>
    <row r="485" spans="1:124" s="127" customFormat="1" x14ac:dyDescent="0.2">
      <c r="A485" s="123"/>
      <c r="B485" s="122"/>
      <c r="C485" s="123"/>
      <c r="D485" s="123"/>
      <c r="E485" s="123"/>
      <c r="F485" s="123"/>
      <c r="G485" s="123"/>
      <c r="H485" s="123"/>
      <c r="I485" s="123"/>
      <c r="J485" s="123"/>
      <c r="K485" s="123"/>
      <c r="L485" s="123"/>
      <c r="M485" s="123"/>
      <c r="N485" s="123"/>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c r="CV485" s="79"/>
      <c r="CW485" s="79"/>
      <c r="CX485" s="79"/>
      <c r="CY485" s="79"/>
      <c r="CZ485" s="79"/>
      <c r="DA485" s="79"/>
      <c r="DB485" s="79"/>
      <c r="DC485" s="79"/>
      <c r="DD485" s="79"/>
      <c r="DE485" s="79"/>
      <c r="DF485" s="79"/>
      <c r="DG485" s="79"/>
      <c r="DH485" s="79"/>
      <c r="DI485" s="79"/>
      <c r="DJ485" s="79"/>
      <c r="DK485" s="79"/>
      <c r="DL485" s="79"/>
      <c r="DM485" s="79"/>
      <c r="DN485" s="79"/>
      <c r="DO485" s="79"/>
      <c r="DP485" s="79"/>
      <c r="DQ485" s="79"/>
      <c r="DR485" s="79"/>
      <c r="DS485" s="79"/>
      <c r="DT485" s="79"/>
    </row>
    <row r="486" spans="1:124" s="127" customFormat="1" x14ac:dyDescent="0.2">
      <c r="A486" s="123"/>
      <c r="B486" s="122"/>
      <c r="C486" s="123"/>
      <c r="D486" s="123"/>
      <c r="E486" s="123"/>
      <c r="F486" s="123"/>
      <c r="G486" s="123"/>
      <c r="H486" s="123"/>
      <c r="I486" s="123"/>
      <c r="J486" s="123"/>
      <c r="K486" s="123"/>
      <c r="L486" s="123"/>
      <c r="M486" s="123"/>
      <c r="N486" s="123"/>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c r="CV486" s="79"/>
      <c r="CW486" s="79"/>
      <c r="CX486" s="79"/>
      <c r="CY486" s="79"/>
      <c r="CZ486" s="79"/>
      <c r="DA486" s="79"/>
      <c r="DB486" s="79"/>
      <c r="DC486" s="79"/>
      <c r="DD486" s="79"/>
      <c r="DE486" s="79"/>
      <c r="DF486" s="79"/>
      <c r="DG486" s="79"/>
      <c r="DH486" s="79"/>
      <c r="DI486" s="79"/>
      <c r="DJ486" s="79"/>
      <c r="DK486" s="79"/>
      <c r="DL486" s="79"/>
      <c r="DM486" s="79"/>
      <c r="DN486" s="79"/>
      <c r="DO486" s="79"/>
      <c r="DP486" s="79"/>
      <c r="DQ486" s="79"/>
      <c r="DR486" s="79"/>
      <c r="DS486" s="79"/>
      <c r="DT486" s="79"/>
    </row>
    <row r="487" spans="1:124" s="127" customFormat="1" x14ac:dyDescent="0.2">
      <c r="A487" s="123"/>
      <c r="B487" s="122"/>
      <c r="C487" s="123"/>
      <c r="D487" s="123"/>
      <c r="E487" s="123"/>
      <c r="F487" s="123"/>
      <c r="G487" s="123"/>
      <c r="H487" s="123"/>
      <c r="I487" s="123"/>
      <c r="J487" s="123"/>
      <c r="K487" s="123"/>
      <c r="L487" s="123"/>
      <c r="M487" s="123"/>
      <c r="N487" s="123"/>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c r="CV487" s="79"/>
      <c r="CW487" s="79"/>
      <c r="CX487" s="79"/>
      <c r="CY487" s="79"/>
      <c r="CZ487" s="79"/>
      <c r="DA487" s="79"/>
      <c r="DB487" s="79"/>
      <c r="DC487" s="79"/>
      <c r="DD487" s="79"/>
      <c r="DE487" s="79"/>
      <c r="DF487" s="79"/>
      <c r="DG487" s="79"/>
      <c r="DH487" s="79"/>
      <c r="DI487" s="79"/>
      <c r="DJ487" s="79"/>
      <c r="DK487" s="79"/>
      <c r="DL487" s="79"/>
      <c r="DM487" s="79"/>
      <c r="DN487" s="79"/>
      <c r="DO487" s="79"/>
      <c r="DP487" s="79"/>
      <c r="DQ487" s="79"/>
      <c r="DR487" s="79"/>
      <c r="DS487" s="79"/>
      <c r="DT487" s="79"/>
    </row>
    <row r="488" spans="1:124" s="127" customFormat="1" x14ac:dyDescent="0.2">
      <c r="A488" s="123"/>
      <c r="B488" s="122"/>
      <c r="C488" s="123"/>
      <c r="D488" s="123"/>
      <c r="E488" s="123"/>
      <c r="F488" s="123"/>
      <c r="G488" s="123"/>
      <c r="H488" s="123"/>
      <c r="I488" s="123"/>
      <c r="J488" s="123"/>
      <c r="K488" s="123"/>
      <c r="L488" s="123"/>
      <c r="M488" s="123"/>
      <c r="N488" s="123"/>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c r="CV488" s="79"/>
      <c r="CW488" s="79"/>
      <c r="CX488" s="79"/>
      <c r="CY488" s="79"/>
      <c r="CZ488" s="79"/>
      <c r="DA488" s="79"/>
      <c r="DB488" s="79"/>
      <c r="DC488" s="79"/>
      <c r="DD488" s="79"/>
      <c r="DE488" s="79"/>
      <c r="DF488" s="79"/>
      <c r="DG488" s="79"/>
      <c r="DH488" s="79"/>
      <c r="DI488" s="79"/>
      <c r="DJ488" s="79"/>
      <c r="DK488" s="79"/>
      <c r="DL488" s="79"/>
      <c r="DM488" s="79"/>
      <c r="DN488" s="79"/>
      <c r="DO488" s="79"/>
      <c r="DP488" s="79"/>
      <c r="DQ488" s="79"/>
      <c r="DR488" s="79"/>
      <c r="DS488" s="79"/>
      <c r="DT488" s="79"/>
    </row>
    <row r="489" spans="1:124" s="127" customFormat="1" x14ac:dyDescent="0.2">
      <c r="A489" s="123"/>
      <c r="B489" s="122"/>
      <c r="C489" s="123"/>
      <c r="D489" s="123"/>
      <c r="E489" s="123"/>
      <c r="F489" s="123"/>
      <c r="G489" s="123"/>
      <c r="H489" s="123"/>
      <c r="I489" s="123"/>
      <c r="J489" s="123"/>
      <c r="K489" s="123"/>
      <c r="L489" s="123"/>
      <c r="M489" s="123"/>
      <c r="N489" s="123"/>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c r="CV489" s="79"/>
      <c r="CW489" s="79"/>
      <c r="CX489" s="79"/>
      <c r="CY489" s="79"/>
      <c r="CZ489" s="79"/>
      <c r="DA489" s="79"/>
      <c r="DB489" s="79"/>
      <c r="DC489" s="79"/>
      <c r="DD489" s="79"/>
      <c r="DE489" s="79"/>
      <c r="DF489" s="79"/>
      <c r="DG489" s="79"/>
      <c r="DH489" s="79"/>
      <c r="DI489" s="79"/>
      <c r="DJ489" s="79"/>
      <c r="DK489" s="79"/>
      <c r="DL489" s="79"/>
      <c r="DM489" s="79"/>
      <c r="DN489" s="79"/>
      <c r="DO489" s="79"/>
      <c r="DP489" s="79"/>
      <c r="DQ489" s="79"/>
      <c r="DR489" s="79"/>
      <c r="DS489" s="79"/>
      <c r="DT489" s="79"/>
    </row>
    <row r="490" spans="1:124" s="127" customFormat="1" x14ac:dyDescent="0.2">
      <c r="A490" s="123"/>
      <c r="B490" s="122"/>
      <c r="C490" s="123"/>
      <c r="D490" s="123"/>
      <c r="E490" s="123"/>
      <c r="F490" s="123"/>
      <c r="G490" s="123"/>
      <c r="H490" s="123"/>
      <c r="I490" s="123"/>
      <c r="J490" s="123"/>
      <c r="K490" s="123"/>
      <c r="L490" s="123"/>
      <c r="M490" s="123"/>
      <c r="N490" s="123"/>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c r="CV490" s="79"/>
      <c r="CW490" s="79"/>
      <c r="CX490" s="79"/>
      <c r="CY490" s="79"/>
      <c r="CZ490" s="79"/>
      <c r="DA490" s="79"/>
      <c r="DB490" s="79"/>
      <c r="DC490" s="79"/>
      <c r="DD490" s="79"/>
      <c r="DE490" s="79"/>
      <c r="DF490" s="79"/>
      <c r="DG490" s="79"/>
      <c r="DH490" s="79"/>
      <c r="DI490" s="79"/>
      <c r="DJ490" s="79"/>
      <c r="DK490" s="79"/>
      <c r="DL490" s="79"/>
      <c r="DM490" s="79"/>
      <c r="DN490" s="79"/>
      <c r="DO490" s="79"/>
      <c r="DP490" s="79"/>
      <c r="DQ490" s="79"/>
      <c r="DR490" s="79"/>
      <c r="DS490" s="79"/>
      <c r="DT490" s="79"/>
    </row>
    <row r="491" spans="1:124" s="127" customFormat="1" x14ac:dyDescent="0.2">
      <c r="A491" s="123"/>
      <c r="B491" s="122"/>
      <c r="C491" s="123"/>
      <c r="D491" s="123"/>
      <c r="E491" s="123"/>
      <c r="F491" s="123"/>
      <c r="G491" s="123"/>
      <c r="H491" s="123"/>
      <c r="I491" s="123"/>
      <c r="J491" s="123"/>
      <c r="K491" s="123"/>
      <c r="L491" s="123"/>
      <c r="M491" s="123"/>
      <c r="N491" s="123"/>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c r="CV491" s="79"/>
      <c r="CW491" s="79"/>
      <c r="CX491" s="79"/>
      <c r="CY491" s="79"/>
      <c r="CZ491" s="79"/>
      <c r="DA491" s="79"/>
      <c r="DB491" s="79"/>
      <c r="DC491" s="79"/>
      <c r="DD491" s="79"/>
      <c r="DE491" s="79"/>
      <c r="DF491" s="79"/>
      <c r="DG491" s="79"/>
      <c r="DH491" s="79"/>
      <c r="DI491" s="79"/>
      <c r="DJ491" s="79"/>
      <c r="DK491" s="79"/>
      <c r="DL491" s="79"/>
      <c r="DM491" s="79"/>
      <c r="DN491" s="79"/>
      <c r="DO491" s="79"/>
      <c r="DP491" s="79"/>
      <c r="DQ491" s="79"/>
      <c r="DR491" s="79"/>
      <c r="DS491" s="79"/>
      <c r="DT491" s="79"/>
    </row>
    <row r="492" spans="1:124" s="127" customFormat="1" x14ac:dyDescent="0.2">
      <c r="A492" s="123"/>
      <c r="B492" s="122"/>
      <c r="C492" s="123"/>
      <c r="D492" s="123"/>
      <c r="E492" s="123"/>
      <c r="F492" s="123"/>
      <c r="G492" s="123"/>
      <c r="H492" s="123"/>
      <c r="I492" s="123"/>
      <c r="J492" s="123"/>
      <c r="K492" s="123"/>
      <c r="L492" s="123"/>
      <c r="M492" s="123"/>
      <c r="N492" s="123"/>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c r="CV492" s="79"/>
      <c r="CW492" s="79"/>
      <c r="CX492" s="79"/>
      <c r="CY492" s="79"/>
      <c r="CZ492" s="79"/>
      <c r="DA492" s="79"/>
      <c r="DB492" s="79"/>
      <c r="DC492" s="79"/>
      <c r="DD492" s="79"/>
      <c r="DE492" s="79"/>
      <c r="DF492" s="79"/>
      <c r="DG492" s="79"/>
      <c r="DH492" s="79"/>
      <c r="DI492" s="79"/>
      <c r="DJ492" s="79"/>
      <c r="DK492" s="79"/>
      <c r="DL492" s="79"/>
      <c r="DM492" s="79"/>
      <c r="DN492" s="79"/>
      <c r="DO492" s="79"/>
      <c r="DP492" s="79"/>
      <c r="DQ492" s="79"/>
      <c r="DR492" s="79"/>
      <c r="DS492" s="79"/>
      <c r="DT492" s="79"/>
    </row>
    <row r="493" spans="1:124" s="127" customFormat="1" x14ac:dyDescent="0.2">
      <c r="A493" s="123"/>
      <c r="B493" s="122"/>
      <c r="C493" s="123"/>
      <c r="D493" s="123"/>
      <c r="E493" s="123"/>
      <c r="F493" s="123"/>
      <c r="G493" s="123"/>
      <c r="H493" s="123"/>
      <c r="I493" s="123"/>
      <c r="J493" s="123"/>
      <c r="K493" s="123"/>
      <c r="L493" s="123"/>
      <c r="M493" s="123"/>
      <c r="N493" s="123"/>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c r="CV493" s="79"/>
      <c r="CW493" s="79"/>
      <c r="CX493" s="79"/>
      <c r="CY493" s="79"/>
      <c r="CZ493" s="79"/>
      <c r="DA493" s="79"/>
      <c r="DB493" s="79"/>
      <c r="DC493" s="79"/>
      <c r="DD493" s="79"/>
      <c r="DE493" s="79"/>
      <c r="DF493" s="79"/>
      <c r="DG493" s="79"/>
      <c r="DH493" s="79"/>
      <c r="DI493" s="79"/>
      <c r="DJ493" s="79"/>
      <c r="DK493" s="79"/>
      <c r="DL493" s="79"/>
      <c r="DM493" s="79"/>
      <c r="DN493" s="79"/>
      <c r="DO493" s="79"/>
      <c r="DP493" s="79"/>
      <c r="DQ493" s="79"/>
      <c r="DR493" s="79"/>
      <c r="DS493" s="79"/>
      <c r="DT493" s="79"/>
    </row>
    <row r="494" spans="1:124" s="127" customFormat="1" x14ac:dyDescent="0.2">
      <c r="A494" s="123"/>
      <c r="B494" s="122"/>
      <c r="C494" s="123"/>
      <c r="D494" s="123"/>
      <c r="E494" s="123"/>
      <c r="F494" s="123"/>
      <c r="G494" s="123"/>
      <c r="H494" s="123"/>
      <c r="I494" s="123"/>
      <c r="J494" s="123"/>
      <c r="K494" s="123"/>
      <c r="L494" s="123"/>
      <c r="M494" s="123"/>
      <c r="N494" s="123"/>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c r="CV494" s="79"/>
      <c r="CW494" s="79"/>
      <c r="CX494" s="79"/>
      <c r="CY494" s="79"/>
      <c r="CZ494" s="79"/>
      <c r="DA494" s="79"/>
      <c r="DB494" s="79"/>
      <c r="DC494" s="79"/>
      <c r="DD494" s="79"/>
      <c r="DE494" s="79"/>
      <c r="DF494" s="79"/>
      <c r="DG494" s="79"/>
      <c r="DH494" s="79"/>
      <c r="DI494" s="79"/>
      <c r="DJ494" s="79"/>
      <c r="DK494" s="79"/>
      <c r="DL494" s="79"/>
      <c r="DM494" s="79"/>
      <c r="DN494" s="79"/>
      <c r="DO494" s="79"/>
      <c r="DP494" s="79"/>
      <c r="DQ494" s="79"/>
      <c r="DR494" s="79"/>
      <c r="DS494" s="79"/>
      <c r="DT494" s="79"/>
    </row>
    <row r="495" spans="1:124" s="127" customFormat="1" x14ac:dyDescent="0.2">
      <c r="A495" s="123"/>
      <c r="B495" s="122"/>
      <c r="C495" s="123"/>
      <c r="D495" s="123"/>
      <c r="E495" s="123"/>
      <c r="F495" s="123"/>
      <c r="G495" s="123"/>
      <c r="H495" s="123"/>
      <c r="I495" s="123"/>
      <c r="J495" s="123"/>
      <c r="K495" s="123"/>
      <c r="L495" s="123"/>
      <c r="M495" s="123"/>
      <c r="N495" s="123"/>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c r="CV495" s="79"/>
      <c r="CW495" s="79"/>
      <c r="CX495" s="79"/>
      <c r="CY495" s="79"/>
      <c r="CZ495" s="79"/>
      <c r="DA495" s="79"/>
      <c r="DB495" s="79"/>
      <c r="DC495" s="79"/>
      <c r="DD495" s="79"/>
      <c r="DE495" s="79"/>
      <c r="DF495" s="79"/>
      <c r="DG495" s="79"/>
      <c r="DH495" s="79"/>
      <c r="DI495" s="79"/>
      <c r="DJ495" s="79"/>
      <c r="DK495" s="79"/>
      <c r="DL495" s="79"/>
      <c r="DM495" s="79"/>
      <c r="DN495" s="79"/>
      <c r="DO495" s="79"/>
      <c r="DP495" s="79"/>
      <c r="DQ495" s="79"/>
      <c r="DR495" s="79"/>
      <c r="DS495" s="79"/>
      <c r="DT495" s="79"/>
    </row>
    <row r="496" spans="1:124" s="127" customFormat="1" x14ac:dyDescent="0.2">
      <c r="A496" s="123"/>
      <c r="B496" s="122"/>
      <c r="C496" s="123"/>
      <c r="D496" s="123"/>
      <c r="E496" s="123"/>
      <c r="F496" s="123"/>
      <c r="G496" s="123"/>
      <c r="H496" s="123"/>
      <c r="I496" s="123"/>
      <c r="J496" s="123"/>
      <c r="K496" s="123"/>
      <c r="L496" s="123"/>
      <c r="M496" s="123"/>
      <c r="N496" s="123"/>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c r="CV496" s="79"/>
      <c r="CW496" s="79"/>
      <c r="CX496" s="79"/>
      <c r="CY496" s="79"/>
      <c r="CZ496" s="79"/>
      <c r="DA496" s="79"/>
      <c r="DB496" s="79"/>
      <c r="DC496" s="79"/>
      <c r="DD496" s="79"/>
      <c r="DE496" s="79"/>
      <c r="DF496" s="79"/>
      <c r="DG496" s="79"/>
      <c r="DH496" s="79"/>
      <c r="DI496" s="79"/>
      <c r="DJ496" s="79"/>
      <c r="DK496" s="79"/>
      <c r="DL496" s="79"/>
      <c r="DM496" s="79"/>
      <c r="DN496" s="79"/>
      <c r="DO496" s="79"/>
      <c r="DP496" s="79"/>
      <c r="DQ496" s="79"/>
      <c r="DR496" s="79"/>
      <c r="DS496" s="79"/>
      <c r="DT496" s="79"/>
    </row>
    <row r="497" spans="1:124" s="127" customFormat="1" x14ac:dyDescent="0.2">
      <c r="A497" s="123"/>
      <c r="B497" s="122"/>
      <c r="C497" s="123"/>
      <c r="D497" s="123"/>
      <c r="E497" s="123"/>
      <c r="F497" s="123"/>
      <c r="G497" s="123"/>
      <c r="H497" s="123"/>
      <c r="I497" s="123"/>
      <c r="J497" s="123"/>
      <c r="K497" s="123"/>
      <c r="L497" s="123"/>
      <c r="M497" s="123"/>
      <c r="N497" s="123"/>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c r="CV497" s="79"/>
      <c r="CW497" s="79"/>
      <c r="CX497" s="79"/>
      <c r="CY497" s="79"/>
      <c r="CZ497" s="79"/>
      <c r="DA497" s="79"/>
      <c r="DB497" s="79"/>
      <c r="DC497" s="79"/>
      <c r="DD497" s="79"/>
      <c r="DE497" s="79"/>
      <c r="DF497" s="79"/>
      <c r="DG497" s="79"/>
      <c r="DH497" s="79"/>
      <c r="DI497" s="79"/>
      <c r="DJ497" s="79"/>
      <c r="DK497" s="79"/>
      <c r="DL497" s="79"/>
      <c r="DM497" s="79"/>
      <c r="DN497" s="79"/>
      <c r="DO497" s="79"/>
      <c r="DP497" s="79"/>
      <c r="DQ497" s="79"/>
      <c r="DR497" s="79"/>
      <c r="DS497" s="79"/>
      <c r="DT497" s="79"/>
    </row>
    <row r="498" spans="1:124" s="127" customFormat="1" x14ac:dyDescent="0.2">
      <c r="A498" s="123"/>
      <c r="B498" s="122"/>
      <c r="C498" s="123"/>
      <c r="D498" s="123"/>
      <c r="E498" s="123"/>
      <c r="F498" s="123"/>
      <c r="G498" s="123"/>
      <c r="H498" s="123"/>
      <c r="I498" s="123"/>
      <c r="J498" s="123"/>
      <c r="K498" s="123"/>
      <c r="L498" s="123"/>
      <c r="M498" s="123"/>
      <c r="N498" s="123"/>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c r="CV498" s="79"/>
      <c r="CW498" s="79"/>
      <c r="CX498" s="79"/>
      <c r="CY498" s="79"/>
      <c r="CZ498" s="79"/>
      <c r="DA498" s="79"/>
      <c r="DB498" s="79"/>
      <c r="DC498" s="79"/>
      <c r="DD498" s="79"/>
      <c r="DE498" s="79"/>
      <c r="DF498" s="79"/>
      <c r="DG498" s="79"/>
      <c r="DH498" s="79"/>
      <c r="DI498" s="79"/>
      <c r="DJ498" s="79"/>
      <c r="DK498" s="79"/>
      <c r="DL498" s="79"/>
      <c r="DM498" s="79"/>
      <c r="DN498" s="79"/>
      <c r="DO498" s="79"/>
      <c r="DP498" s="79"/>
      <c r="DQ498" s="79"/>
      <c r="DR498" s="79"/>
      <c r="DS498" s="79"/>
      <c r="DT498" s="79"/>
    </row>
    <row r="499" spans="1:124" s="127" customFormat="1" x14ac:dyDescent="0.2">
      <c r="A499" s="123"/>
      <c r="B499" s="122"/>
      <c r="C499" s="123"/>
      <c r="D499" s="123"/>
      <c r="E499" s="123"/>
      <c r="F499" s="123"/>
      <c r="G499" s="123"/>
      <c r="H499" s="123"/>
      <c r="I499" s="123"/>
      <c r="J499" s="123"/>
      <c r="K499" s="123"/>
      <c r="L499" s="123"/>
      <c r="M499" s="123"/>
      <c r="N499" s="123"/>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79"/>
      <c r="DP499" s="79"/>
      <c r="DQ499" s="79"/>
      <c r="DR499" s="79"/>
      <c r="DS499" s="79"/>
      <c r="DT499" s="79"/>
    </row>
    <row r="500" spans="1:124" s="127" customFormat="1" x14ac:dyDescent="0.2">
      <c r="A500" s="123"/>
      <c r="B500" s="122"/>
      <c r="C500" s="123"/>
      <c r="D500" s="123"/>
      <c r="E500" s="123"/>
      <c r="F500" s="123"/>
      <c r="G500" s="123"/>
      <c r="H500" s="123"/>
      <c r="I500" s="123"/>
      <c r="J500" s="123"/>
      <c r="K500" s="123"/>
      <c r="L500" s="123"/>
      <c r="M500" s="123"/>
      <c r="N500" s="123"/>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c r="CV500" s="79"/>
      <c r="CW500" s="79"/>
      <c r="CX500" s="79"/>
      <c r="CY500" s="79"/>
      <c r="CZ500" s="79"/>
      <c r="DA500" s="79"/>
      <c r="DB500" s="79"/>
      <c r="DC500" s="79"/>
      <c r="DD500" s="79"/>
      <c r="DE500" s="79"/>
      <c r="DF500" s="79"/>
      <c r="DG500" s="79"/>
      <c r="DH500" s="79"/>
      <c r="DI500" s="79"/>
      <c r="DJ500" s="79"/>
      <c r="DK500" s="79"/>
      <c r="DL500" s="79"/>
      <c r="DM500" s="79"/>
      <c r="DN500" s="79"/>
      <c r="DO500" s="79"/>
      <c r="DP500" s="79"/>
      <c r="DQ500" s="79"/>
      <c r="DR500" s="79"/>
      <c r="DS500" s="79"/>
      <c r="DT500" s="79"/>
    </row>
    <row r="501" spans="1:124" s="127" customFormat="1" x14ac:dyDescent="0.2">
      <c r="A501" s="123"/>
      <c r="B501" s="122"/>
      <c r="C501" s="123"/>
      <c r="D501" s="123"/>
      <c r="E501" s="123"/>
      <c r="F501" s="123"/>
      <c r="G501" s="123"/>
      <c r="H501" s="123"/>
      <c r="I501" s="123"/>
      <c r="J501" s="123"/>
      <c r="K501" s="123"/>
      <c r="L501" s="123"/>
      <c r="M501" s="123"/>
      <c r="N501" s="123"/>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c r="CV501" s="79"/>
      <c r="CW501" s="79"/>
      <c r="CX501" s="79"/>
      <c r="CY501" s="79"/>
      <c r="CZ501" s="79"/>
      <c r="DA501" s="79"/>
      <c r="DB501" s="79"/>
      <c r="DC501" s="79"/>
      <c r="DD501" s="79"/>
      <c r="DE501" s="79"/>
      <c r="DF501" s="79"/>
      <c r="DG501" s="79"/>
      <c r="DH501" s="79"/>
      <c r="DI501" s="79"/>
      <c r="DJ501" s="79"/>
      <c r="DK501" s="79"/>
      <c r="DL501" s="79"/>
      <c r="DM501" s="79"/>
      <c r="DN501" s="79"/>
      <c r="DO501" s="79"/>
      <c r="DP501" s="79"/>
      <c r="DQ501" s="79"/>
      <c r="DR501" s="79"/>
      <c r="DS501" s="79"/>
      <c r="DT501" s="79"/>
    </row>
    <row r="502" spans="1:124" s="127" customFormat="1" x14ac:dyDescent="0.2">
      <c r="A502" s="123"/>
      <c r="B502" s="122"/>
      <c r="C502" s="123"/>
      <c r="D502" s="123"/>
      <c r="E502" s="123"/>
      <c r="F502" s="123"/>
      <c r="G502" s="123"/>
      <c r="H502" s="123"/>
      <c r="I502" s="123"/>
      <c r="J502" s="123"/>
      <c r="K502" s="123"/>
      <c r="L502" s="123"/>
      <c r="M502" s="123"/>
      <c r="N502" s="123"/>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c r="CV502" s="79"/>
      <c r="CW502" s="79"/>
      <c r="CX502" s="79"/>
      <c r="CY502" s="79"/>
      <c r="CZ502" s="79"/>
      <c r="DA502" s="79"/>
      <c r="DB502" s="79"/>
      <c r="DC502" s="79"/>
      <c r="DD502" s="79"/>
      <c r="DE502" s="79"/>
      <c r="DF502" s="79"/>
      <c r="DG502" s="79"/>
      <c r="DH502" s="79"/>
      <c r="DI502" s="79"/>
      <c r="DJ502" s="79"/>
      <c r="DK502" s="79"/>
      <c r="DL502" s="79"/>
      <c r="DM502" s="79"/>
      <c r="DN502" s="79"/>
      <c r="DO502" s="79"/>
      <c r="DP502" s="79"/>
      <c r="DQ502" s="79"/>
      <c r="DR502" s="79"/>
      <c r="DS502" s="79"/>
      <c r="DT502" s="79"/>
    </row>
    <row r="503" spans="1:124" s="127" customFormat="1" x14ac:dyDescent="0.2">
      <c r="A503" s="123"/>
      <c r="B503" s="122"/>
      <c r="C503" s="123"/>
      <c r="D503" s="123"/>
      <c r="E503" s="123"/>
      <c r="F503" s="123"/>
      <c r="G503" s="123"/>
      <c r="H503" s="123"/>
      <c r="I503" s="123"/>
      <c r="J503" s="123"/>
      <c r="K503" s="123"/>
      <c r="L503" s="123"/>
      <c r="M503" s="123"/>
      <c r="N503" s="123"/>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c r="CV503" s="79"/>
      <c r="CW503" s="79"/>
      <c r="CX503" s="79"/>
      <c r="CY503" s="79"/>
      <c r="CZ503" s="79"/>
      <c r="DA503" s="79"/>
      <c r="DB503" s="79"/>
      <c r="DC503" s="79"/>
      <c r="DD503" s="79"/>
      <c r="DE503" s="79"/>
      <c r="DF503" s="79"/>
      <c r="DG503" s="79"/>
      <c r="DH503" s="79"/>
      <c r="DI503" s="79"/>
      <c r="DJ503" s="79"/>
      <c r="DK503" s="79"/>
      <c r="DL503" s="79"/>
      <c r="DM503" s="79"/>
      <c r="DN503" s="79"/>
      <c r="DO503" s="79"/>
      <c r="DP503" s="79"/>
      <c r="DQ503" s="79"/>
      <c r="DR503" s="79"/>
      <c r="DS503" s="79"/>
      <c r="DT503" s="79"/>
    </row>
    <row r="504" spans="1:124" s="127" customFormat="1" x14ac:dyDescent="0.2">
      <c r="A504" s="123"/>
      <c r="B504" s="122"/>
      <c r="C504" s="123"/>
      <c r="D504" s="123"/>
      <c r="E504" s="123"/>
      <c r="F504" s="123"/>
      <c r="G504" s="123"/>
      <c r="H504" s="123"/>
      <c r="I504" s="123"/>
      <c r="J504" s="123"/>
      <c r="K504" s="123"/>
      <c r="L504" s="123"/>
      <c r="M504" s="123"/>
      <c r="N504" s="123"/>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c r="CV504" s="79"/>
      <c r="CW504" s="79"/>
      <c r="CX504" s="79"/>
      <c r="CY504" s="79"/>
      <c r="CZ504" s="79"/>
      <c r="DA504" s="79"/>
      <c r="DB504" s="79"/>
      <c r="DC504" s="79"/>
      <c r="DD504" s="79"/>
      <c r="DE504" s="79"/>
      <c r="DF504" s="79"/>
      <c r="DG504" s="79"/>
      <c r="DH504" s="79"/>
      <c r="DI504" s="79"/>
      <c r="DJ504" s="79"/>
      <c r="DK504" s="79"/>
      <c r="DL504" s="79"/>
      <c r="DM504" s="79"/>
      <c r="DN504" s="79"/>
      <c r="DO504" s="79"/>
      <c r="DP504" s="79"/>
      <c r="DQ504" s="79"/>
      <c r="DR504" s="79"/>
      <c r="DS504" s="79"/>
      <c r="DT504" s="79"/>
    </row>
    <row r="505" spans="1:124" s="127" customFormat="1" x14ac:dyDescent="0.2">
      <c r="A505" s="123"/>
      <c r="B505" s="122"/>
      <c r="C505" s="123"/>
      <c r="D505" s="123"/>
      <c r="E505" s="123"/>
      <c r="F505" s="123"/>
      <c r="G505" s="123"/>
      <c r="H505" s="123"/>
      <c r="I505" s="123"/>
      <c r="J505" s="123"/>
      <c r="K505" s="123"/>
      <c r="L505" s="123"/>
      <c r="M505" s="123"/>
      <c r="N505" s="123"/>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79"/>
      <c r="DP505" s="79"/>
      <c r="DQ505" s="79"/>
      <c r="DR505" s="79"/>
      <c r="DS505" s="79"/>
      <c r="DT505" s="79"/>
    </row>
    <row r="506" spans="1:124" s="127" customFormat="1" x14ac:dyDescent="0.2">
      <c r="A506" s="123"/>
      <c r="B506" s="122"/>
      <c r="C506" s="123"/>
      <c r="D506" s="123"/>
      <c r="E506" s="123"/>
      <c r="F506" s="123"/>
      <c r="G506" s="123"/>
      <c r="H506" s="123"/>
      <c r="I506" s="123"/>
      <c r="J506" s="123"/>
      <c r="K506" s="123"/>
      <c r="L506" s="123"/>
      <c r="M506" s="123"/>
      <c r="N506" s="123"/>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c r="CV506" s="79"/>
      <c r="CW506" s="79"/>
      <c r="CX506" s="79"/>
      <c r="CY506" s="79"/>
      <c r="CZ506" s="79"/>
      <c r="DA506" s="79"/>
      <c r="DB506" s="79"/>
      <c r="DC506" s="79"/>
      <c r="DD506" s="79"/>
      <c r="DE506" s="79"/>
      <c r="DF506" s="79"/>
      <c r="DG506" s="79"/>
      <c r="DH506" s="79"/>
      <c r="DI506" s="79"/>
      <c r="DJ506" s="79"/>
      <c r="DK506" s="79"/>
      <c r="DL506" s="79"/>
      <c r="DM506" s="79"/>
      <c r="DN506" s="79"/>
      <c r="DO506" s="79"/>
      <c r="DP506" s="79"/>
      <c r="DQ506" s="79"/>
      <c r="DR506" s="79"/>
      <c r="DS506" s="79"/>
      <c r="DT506" s="79"/>
    </row>
    <row r="507" spans="1:124" s="127" customFormat="1" x14ac:dyDescent="0.2">
      <c r="A507" s="123"/>
      <c r="B507" s="122"/>
      <c r="C507" s="123"/>
      <c r="D507" s="123"/>
      <c r="E507" s="123"/>
      <c r="F507" s="123"/>
      <c r="G507" s="123"/>
      <c r="H507" s="123"/>
      <c r="I507" s="123"/>
      <c r="J507" s="123"/>
      <c r="K507" s="123"/>
      <c r="L507" s="123"/>
      <c r="M507" s="123"/>
      <c r="N507" s="123"/>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c r="CV507" s="79"/>
      <c r="CW507" s="79"/>
      <c r="CX507" s="79"/>
      <c r="CY507" s="79"/>
      <c r="CZ507" s="79"/>
      <c r="DA507" s="79"/>
      <c r="DB507" s="79"/>
      <c r="DC507" s="79"/>
      <c r="DD507" s="79"/>
      <c r="DE507" s="79"/>
      <c r="DF507" s="79"/>
      <c r="DG507" s="79"/>
      <c r="DH507" s="79"/>
      <c r="DI507" s="79"/>
      <c r="DJ507" s="79"/>
      <c r="DK507" s="79"/>
      <c r="DL507" s="79"/>
      <c r="DM507" s="79"/>
      <c r="DN507" s="79"/>
      <c r="DO507" s="79"/>
      <c r="DP507" s="79"/>
      <c r="DQ507" s="79"/>
      <c r="DR507" s="79"/>
      <c r="DS507" s="79"/>
      <c r="DT507" s="79"/>
    </row>
    <row r="508" spans="1:124" s="127" customFormat="1" x14ac:dyDescent="0.2">
      <c r="A508" s="123"/>
      <c r="B508" s="122"/>
      <c r="C508" s="123"/>
      <c r="D508" s="123"/>
      <c r="E508" s="123"/>
      <c r="F508" s="123"/>
      <c r="G508" s="123"/>
      <c r="H508" s="123"/>
      <c r="I508" s="123"/>
      <c r="J508" s="123"/>
      <c r="K508" s="123"/>
      <c r="L508" s="123"/>
      <c r="M508" s="123"/>
      <c r="N508" s="123"/>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c r="CI508" s="79"/>
      <c r="CJ508" s="79"/>
      <c r="CK508" s="79"/>
      <c r="CL508" s="79"/>
      <c r="CM508" s="79"/>
      <c r="CN508" s="79"/>
      <c r="CO508" s="79"/>
      <c r="CP508" s="79"/>
      <c r="CQ508" s="79"/>
      <c r="CR508" s="79"/>
      <c r="CS508" s="79"/>
      <c r="CT508" s="79"/>
      <c r="CU508" s="79"/>
      <c r="CV508" s="79"/>
      <c r="CW508" s="79"/>
      <c r="CX508" s="79"/>
      <c r="CY508" s="79"/>
      <c r="CZ508" s="79"/>
      <c r="DA508" s="79"/>
      <c r="DB508" s="79"/>
      <c r="DC508" s="79"/>
      <c r="DD508" s="79"/>
      <c r="DE508" s="79"/>
      <c r="DF508" s="79"/>
      <c r="DG508" s="79"/>
      <c r="DH508" s="79"/>
      <c r="DI508" s="79"/>
      <c r="DJ508" s="79"/>
      <c r="DK508" s="79"/>
      <c r="DL508" s="79"/>
      <c r="DM508" s="79"/>
      <c r="DN508" s="79"/>
      <c r="DO508" s="79"/>
      <c r="DP508" s="79"/>
      <c r="DQ508" s="79"/>
      <c r="DR508" s="79"/>
      <c r="DS508" s="79"/>
      <c r="DT508" s="79"/>
    </row>
    <row r="509" spans="1:124" s="127" customFormat="1" x14ac:dyDescent="0.2">
      <c r="A509" s="123"/>
      <c r="B509" s="122"/>
      <c r="C509" s="123"/>
      <c r="D509" s="123"/>
      <c r="E509" s="123"/>
      <c r="F509" s="123"/>
      <c r="G509" s="123"/>
      <c r="H509" s="123"/>
      <c r="I509" s="123"/>
      <c r="J509" s="123"/>
      <c r="K509" s="123"/>
      <c r="L509" s="123"/>
      <c r="M509" s="123"/>
      <c r="N509" s="123"/>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c r="CI509" s="79"/>
      <c r="CJ509" s="79"/>
      <c r="CK509" s="79"/>
      <c r="CL509" s="79"/>
      <c r="CM509" s="79"/>
      <c r="CN509" s="79"/>
      <c r="CO509" s="79"/>
      <c r="CP509" s="79"/>
      <c r="CQ509" s="79"/>
      <c r="CR509" s="79"/>
      <c r="CS509" s="79"/>
      <c r="CT509" s="79"/>
      <c r="CU509" s="79"/>
      <c r="CV509" s="79"/>
      <c r="CW509" s="79"/>
      <c r="CX509" s="79"/>
      <c r="CY509" s="79"/>
      <c r="CZ509" s="79"/>
      <c r="DA509" s="79"/>
      <c r="DB509" s="79"/>
      <c r="DC509" s="79"/>
      <c r="DD509" s="79"/>
      <c r="DE509" s="79"/>
      <c r="DF509" s="79"/>
      <c r="DG509" s="79"/>
      <c r="DH509" s="79"/>
      <c r="DI509" s="79"/>
      <c r="DJ509" s="79"/>
      <c r="DK509" s="79"/>
      <c r="DL509" s="79"/>
      <c r="DM509" s="79"/>
      <c r="DN509" s="79"/>
      <c r="DO509" s="79"/>
      <c r="DP509" s="79"/>
      <c r="DQ509" s="79"/>
      <c r="DR509" s="79"/>
      <c r="DS509" s="79"/>
      <c r="DT509" s="79"/>
    </row>
    <row r="510" spans="1:124" s="127" customFormat="1" x14ac:dyDescent="0.2">
      <c r="A510" s="123"/>
      <c r="B510" s="122"/>
      <c r="C510" s="123"/>
      <c r="D510" s="123"/>
      <c r="E510" s="123"/>
      <c r="F510" s="123"/>
      <c r="G510" s="123"/>
      <c r="H510" s="123"/>
      <c r="I510" s="123"/>
      <c r="J510" s="123"/>
      <c r="K510" s="123"/>
      <c r="L510" s="123"/>
      <c r="M510" s="123"/>
      <c r="N510" s="123"/>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c r="CI510" s="79"/>
      <c r="CJ510" s="79"/>
      <c r="CK510" s="79"/>
      <c r="CL510" s="79"/>
      <c r="CM510" s="79"/>
      <c r="CN510" s="79"/>
      <c r="CO510" s="79"/>
      <c r="CP510" s="79"/>
      <c r="CQ510" s="79"/>
      <c r="CR510" s="79"/>
      <c r="CS510" s="79"/>
      <c r="CT510" s="79"/>
      <c r="CU510" s="79"/>
      <c r="CV510" s="79"/>
      <c r="CW510" s="79"/>
      <c r="CX510" s="79"/>
      <c r="CY510" s="79"/>
      <c r="CZ510" s="79"/>
      <c r="DA510" s="79"/>
      <c r="DB510" s="79"/>
      <c r="DC510" s="79"/>
      <c r="DD510" s="79"/>
      <c r="DE510" s="79"/>
      <c r="DF510" s="79"/>
      <c r="DG510" s="79"/>
      <c r="DH510" s="79"/>
      <c r="DI510" s="79"/>
      <c r="DJ510" s="79"/>
      <c r="DK510" s="79"/>
      <c r="DL510" s="79"/>
      <c r="DM510" s="79"/>
      <c r="DN510" s="79"/>
      <c r="DO510" s="79"/>
      <c r="DP510" s="79"/>
      <c r="DQ510" s="79"/>
      <c r="DR510" s="79"/>
      <c r="DS510" s="79"/>
      <c r="DT510" s="79"/>
    </row>
    <row r="511" spans="1:124" s="127" customFormat="1" x14ac:dyDescent="0.2">
      <c r="A511" s="123"/>
      <c r="B511" s="122"/>
      <c r="C511" s="123"/>
      <c r="D511" s="123"/>
      <c r="E511" s="123"/>
      <c r="F511" s="123"/>
      <c r="G511" s="123"/>
      <c r="H511" s="123"/>
      <c r="I511" s="123"/>
      <c r="J511" s="123"/>
      <c r="K511" s="123"/>
      <c r="L511" s="123"/>
      <c r="M511" s="123"/>
      <c r="N511" s="123"/>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c r="CI511" s="79"/>
      <c r="CJ511" s="79"/>
      <c r="CK511" s="79"/>
      <c r="CL511" s="79"/>
      <c r="CM511" s="79"/>
      <c r="CN511" s="79"/>
      <c r="CO511" s="79"/>
      <c r="CP511" s="79"/>
      <c r="CQ511" s="79"/>
      <c r="CR511" s="79"/>
      <c r="CS511" s="79"/>
      <c r="CT511" s="79"/>
      <c r="CU511" s="79"/>
      <c r="CV511" s="79"/>
      <c r="CW511" s="79"/>
      <c r="CX511" s="79"/>
      <c r="CY511" s="79"/>
      <c r="CZ511" s="79"/>
      <c r="DA511" s="79"/>
      <c r="DB511" s="79"/>
      <c r="DC511" s="79"/>
      <c r="DD511" s="79"/>
      <c r="DE511" s="79"/>
      <c r="DF511" s="79"/>
      <c r="DG511" s="79"/>
      <c r="DH511" s="79"/>
      <c r="DI511" s="79"/>
      <c r="DJ511" s="79"/>
      <c r="DK511" s="79"/>
      <c r="DL511" s="79"/>
      <c r="DM511" s="79"/>
      <c r="DN511" s="79"/>
      <c r="DO511" s="79"/>
      <c r="DP511" s="79"/>
      <c r="DQ511" s="79"/>
      <c r="DR511" s="79"/>
      <c r="DS511" s="79"/>
      <c r="DT511" s="79"/>
    </row>
    <row r="512" spans="1:124" s="127" customFormat="1" x14ac:dyDescent="0.2">
      <c r="A512" s="123"/>
      <c r="B512" s="122"/>
      <c r="C512" s="123"/>
      <c r="D512" s="123"/>
      <c r="E512" s="123"/>
      <c r="F512" s="123"/>
      <c r="G512" s="123"/>
      <c r="H512" s="123"/>
      <c r="I512" s="123"/>
      <c r="J512" s="123"/>
      <c r="K512" s="123"/>
      <c r="L512" s="123"/>
      <c r="M512" s="123"/>
      <c r="N512" s="123"/>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c r="CI512" s="79"/>
      <c r="CJ512" s="79"/>
      <c r="CK512" s="79"/>
      <c r="CL512" s="79"/>
      <c r="CM512" s="79"/>
      <c r="CN512" s="79"/>
      <c r="CO512" s="79"/>
      <c r="CP512" s="79"/>
      <c r="CQ512" s="79"/>
      <c r="CR512" s="79"/>
      <c r="CS512" s="79"/>
      <c r="CT512" s="79"/>
      <c r="CU512" s="79"/>
      <c r="CV512" s="79"/>
      <c r="CW512" s="79"/>
      <c r="CX512" s="79"/>
      <c r="CY512" s="79"/>
      <c r="CZ512" s="79"/>
      <c r="DA512" s="79"/>
      <c r="DB512" s="79"/>
      <c r="DC512" s="79"/>
      <c r="DD512" s="79"/>
      <c r="DE512" s="79"/>
      <c r="DF512" s="79"/>
      <c r="DG512" s="79"/>
      <c r="DH512" s="79"/>
      <c r="DI512" s="79"/>
      <c r="DJ512" s="79"/>
      <c r="DK512" s="79"/>
      <c r="DL512" s="79"/>
      <c r="DM512" s="79"/>
      <c r="DN512" s="79"/>
      <c r="DO512" s="79"/>
      <c r="DP512" s="79"/>
      <c r="DQ512" s="79"/>
      <c r="DR512" s="79"/>
      <c r="DS512" s="79"/>
      <c r="DT512" s="79"/>
    </row>
    <row r="513" spans="1:124" s="127" customFormat="1" x14ac:dyDescent="0.2">
      <c r="A513" s="123"/>
      <c r="B513" s="122"/>
      <c r="C513" s="123"/>
      <c r="D513" s="123"/>
      <c r="E513" s="123"/>
      <c r="F513" s="123"/>
      <c r="G513" s="123"/>
      <c r="H513" s="123"/>
      <c r="I513" s="123"/>
      <c r="J513" s="123"/>
      <c r="K513" s="123"/>
      <c r="L513" s="123"/>
      <c r="M513" s="123"/>
      <c r="N513" s="123"/>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79"/>
      <c r="DP513" s="79"/>
      <c r="DQ513" s="79"/>
      <c r="DR513" s="79"/>
      <c r="DS513" s="79"/>
      <c r="DT513" s="79"/>
    </row>
    <row r="514" spans="1:124" s="127" customFormat="1" x14ac:dyDescent="0.2">
      <c r="A514" s="123"/>
      <c r="B514" s="122"/>
      <c r="C514" s="123"/>
      <c r="D514" s="123"/>
      <c r="E514" s="123"/>
      <c r="F514" s="123"/>
      <c r="G514" s="123"/>
      <c r="H514" s="123"/>
      <c r="I514" s="123"/>
      <c r="J514" s="123"/>
      <c r="K514" s="123"/>
      <c r="L514" s="123"/>
      <c r="M514" s="123"/>
      <c r="N514" s="123"/>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c r="CI514" s="79"/>
      <c r="CJ514" s="79"/>
      <c r="CK514" s="79"/>
      <c r="CL514" s="79"/>
      <c r="CM514" s="79"/>
      <c r="CN514" s="79"/>
      <c r="CO514" s="79"/>
      <c r="CP514" s="79"/>
      <c r="CQ514" s="79"/>
      <c r="CR514" s="79"/>
      <c r="CS514" s="79"/>
      <c r="CT514" s="79"/>
      <c r="CU514" s="79"/>
      <c r="CV514" s="79"/>
      <c r="CW514" s="79"/>
      <c r="CX514" s="79"/>
      <c r="CY514" s="79"/>
      <c r="CZ514" s="79"/>
      <c r="DA514" s="79"/>
      <c r="DB514" s="79"/>
      <c r="DC514" s="79"/>
      <c r="DD514" s="79"/>
      <c r="DE514" s="79"/>
      <c r="DF514" s="79"/>
      <c r="DG514" s="79"/>
      <c r="DH514" s="79"/>
      <c r="DI514" s="79"/>
      <c r="DJ514" s="79"/>
      <c r="DK514" s="79"/>
      <c r="DL514" s="79"/>
      <c r="DM514" s="79"/>
      <c r="DN514" s="79"/>
      <c r="DO514" s="79"/>
      <c r="DP514" s="79"/>
      <c r="DQ514" s="79"/>
      <c r="DR514" s="79"/>
      <c r="DS514" s="79"/>
      <c r="DT514" s="79"/>
    </row>
    <row r="515" spans="1:124" s="127" customFormat="1" x14ac:dyDescent="0.2">
      <c r="A515" s="123"/>
      <c r="B515" s="122"/>
      <c r="C515" s="123"/>
      <c r="D515" s="123"/>
      <c r="E515" s="123"/>
      <c r="F515" s="123"/>
      <c r="G515" s="123"/>
      <c r="H515" s="123"/>
      <c r="I515" s="123"/>
      <c r="J515" s="123"/>
      <c r="K515" s="123"/>
      <c r="L515" s="123"/>
      <c r="M515" s="123"/>
      <c r="N515" s="123"/>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c r="CV515" s="79"/>
      <c r="CW515" s="79"/>
      <c r="CX515" s="79"/>
      <c r="CY515" s="79"/>
      <c r="CZ515" s="79"/>
      <c r="DA515" s="79"/>
      <c r="DB515" s="79"/>
      <c r="DC515" s="79"/>
      <c r="DD515" s="79"/>
      <c r="DE515" s="79"/>
      <c r="DF515" s="79"/>
      <c r="DG515" s="79"/>
      <c r="DH515" s="79"/>
      <c r="DI515" s="79"/>
      <c r="DJ515" s="79"/>
      <c r="DK515" s="79"/>
      <c r="DL515" s="79"/>
      <c r="DM515" s="79"/>
      <c r="DN515" s="79"/>
      <c r="DO515" s="79"/>
      <c r="DP515" s="79"/>
      <c r="DQ515" s="79"/>
      <c r="DR515" s="79"/>
      <c r="DS515" s="79"/>
      <c r="DT515" s="79"/>
    </row>
    <row r="516" spans="1:124" s="127" customFormat="1" x14ac:dyDescent="0.2">
      <c r="A516" s="123"/>
      <c r="B516" s="122"/>
      <c r="C516" s="123"/>
      <c r="D516" s="123"/>
      <c r="E516" s="123"/>
      <c r="F516" s="123"/>
      <c r="G516" s="123"/>
      <c r="H516" s="123"/>
      <c r="I516" s="123"/>
      <c r="J516" s="123"/>
      <c r="K516" s="123"/>
      <c r="L516" s="123"/>
      <c r="M516" s="123"/>
      <c r="N516" s="123"/>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c r="CV516" s="79"/>
      <c r="CW516" s="79"/>
      <c r="CX516" s="79"/>
      <c r="CY516" s="79"/>
      <c r="CZ516" s="79"/>
      <c r="DA516" s="79"/>
      <c r="DB516" s="79"/>
      <c r="DC516" s="79"/>
      <c r="DD516" s="79"/>
      <c r="DE516" s="79"/>
      <c r="DF516" s="79"/>
      <c r="DG516" s="79"/>
      <c r="DH516" s="79"/>
      <c r="DI516" s="79"/>
      <c r="DJ516" s="79"/>
      <c r="DK516" s="79"/>
      <c r="DL516" s="79"/>
      <c r="DM516" s="79"/>
      <c r="DN516" s="79"/>
      <c r="DO516" s="79"/>
      <c r="DP516" s="79"/>
      <c r="DQ516" s="79"/>
      <c r="DR516" s="79"/>
      <c r="DS516" s="79"/>
      <c r="DT516" s="79"/>
    </row>
    <row r="517" spans="1:124" s="127" customFormat="1" x14ac:dyDescent="0.2">
      <c r="A517" s="123"/>
      <c r="B517" s="122"/>
      <c r="C517" s="123"/>
      <c r="D517" s="123"/>
      <c r="E517" s="123"/>
      <c r="F517" s="123"/>
      <c r="G517" s="123"/>
      <c r="H517" s="123"/>
      <c r="I517" s="123"/>
      <c r="J517" s="123"/>
      <c r="K517" s="123"/>
      <c r="L517" s="123"/>
      <c r="M517" s="123"/>
      <c r="N517" s="123"/>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c r="CV517" s="79"/>
      <c r="CW517" s="79"/>
      <c r="CX517" s="79"/>
      <c r="CY517" s="79"/>
      <c r="CZ517" s="79"/>
      <c r="DA517" s="79"/>
      <c r="DB517" s="79"/>
      <c r="DC517" s="79"/>
      <c r="DD517" s="79"/>
      <c r="DE517" s="79"/>
      <c r="DF517" s="79"/>
      <c r="DG517" s="79"/>
      <c r="DH517" s="79"/>
      <c r="DI517" s="79"/>
      <c r="DJ517" s="79"/>
      <c r="DK517" s="79"/>
      <c r="DL517" s="79"/>
      <c r="DM517" s="79"/>
      <c r="DN517" s="79"/>
      <c r="DO517" s="79"/>
      <c r="DP517" s="79"/>
      <c r="DQ517" s="79"/>
      <c r="DR517" s="79"/>
      <c r="DS517" s="79"/>
      <c r="DT517" s="79"/>
    </row>
    <row r="518" spans="1:124" s="127" customFormat="1" x14ac:dyDescent="0.2">
      <c r="A518" s="123"/>
      <c r="B518" s="122"/>
      <c r="C518" s="123"/>
      <c r="D518" s="123"/>
      <c r="E518" s="123"/>
      <c r="F518" s="123"/>
      <c r="G518" s="123"/>
      <c r="H518" s="123"/>
      <c r="I518" s="123"/>
      <c r="J518" s="123"/>
      <c r="K518" s="123"/>
      <c r="L518" s="123"/>
      <c r="M518" s="123"/>
      <c r="N518" s="123"/>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c r="CV518" s="79"/>
      <c r="CW518" s="79"/>
      <c r="CX518" s="79"/>
      <c r="CY518" s="79"/>
      <c r="CZ518" s="79"/>
      <c r="DA518" s="79"/>
      <c r="DB518" s="79"/>
      <c r="DC518" s="79"/>
      <c r="DD518" s="79"/>
      <c r="DE518" s="79"/>
      <c r="DF518" s="79"/>
      <c r="DG518" s="79"/>
      <c r="DH518" s="79"/>
      <c r="DI518" s="79"/>
      <c r="DJ518" s="79"/>
      <c r="DK518" s="79"/>
      <c r="DL518" s="79"/>
      <c r="DM518" s="79"/>
      <c r="DN518" s="79"/>
      <c r="DO518" s="79"/>
      <c r="DP518" s="79"/>
      <c r="DQ518" s="79"/>
      <c r="DR518" s="79"/>
      <c r="DS518" s="79"/>
      <c r="DT518" s="79"/>
    </row>
    <row r="519" spans="1:124" s="127" customFormat="1" x14ac:dyDescent="0.2">
      <c r="A519" s="123"/>
      <c r="B519" s="122"/>
      <c r="C519" s="123"/>
      <c r="D519" s="123"/>
      <c r="E519" s="123"/>
      <c r="F519" s="123"/>
      <c r="G519" s="123"/>
      <c r="H519" s="123"/>
      <c r="I519" s="123"/>
      <c r="J519" s="123"/>
      <c r="K519" s="123"/>
      <c r="L519" s="123"/>
      <c r="M519" s="123"/>
      <c r="N519" s="123"/>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79"/>
      <c r="DP519" s="79"/>
      <c r="DQ519" s="79"/>
      <c r="DR519" s="79"/>
      <c r="DS519" s="79"/>
      <c r="DT519" s="79"/>
    </row>
    <row r="520" spans="1:124" s="127" customFormat="1" x14ac:dyDescent="0.2">
      <c r="A520" s="123"/>
      <c r="B520" s="122"/>
      <c r="C520" s="123"/>
      <c r="D520" s="123"/>
      <c r="E520" s="123"/>
      <c r="F520" s="123"/>
      <c r="G520" s="123"/>
      <c r="H520" s="123"/>
      <c r="I520" s="123"/>
      <c r="J520" s="123"/>
      <c r="K520" s="123"/>
      <c r="L520" s="123"/>
      <c r="M520" s="123"/>
      <c r="N520" s="123"/>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c r="CV520" s="79"/>
      <c r="CW520" s="79"/>
      <c r="CX520" s="79"/>
      <c r="CY520" s="79"/>
      <c r="CZ520" s="79"/>
      <c r="DA520" s="79"/>
      <c r="DB520" s="79"/>
      <c r="DC520" s="79"/>
      <c r="DD520" s="79"/>
      <c r="DE520" s="79"/>
      <c r="DF520" s="79"/>
      <c r="DG520" s="79"/>
      <c r="DH520" s="79"/>
      <c r="DI520" s="79"/>
      <c r="DJ520" s="79"/>
      <c r="DK520" s="79"/>
      <c r="DL520" s="79"/>
      <c r="DM520" s="79"/>
      <c r="DN520" s="79"/>
      <c r="DO520" s="79"/>
      <c r="DP520" s="79"/>
      <c r="DQ520" s="79"/>
      <c r="DR520" s="79"/>
      <c r="DS520" s="79"/>
      <c r="DT520" s="79"/>
    </row>
    <row r="521" spans="1:124" s="127" customFormat="1" x14ac:dyDescent="0.2">
      <c r="A521" s="123"/>
      <c r="B521" s="122"/>
      <c r="C521" s="123"/>
      <c r="D521" s="123"/>
      <c r="E521" s="123"/>
      <c r="F521" s="123"/>
      <c r="G521" s="123"/>
      <c r="H521" s="123"/>
      <c r="I521" s="123"/>
      <c r="J521" s="123"/>
      <c r="K521" s="123"/>
      <c r="L521" s="123"/>
      <c r="M521" s="123"/>
      <c r="N521" s="123"/>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c r="CV521" s="79"/>
      <c r="CW521" s="79"/>
      <c r="CX521" s="79"/>
      <c r="CY521" s="79"/>
      <c r="CZ521" s="79"/>
      <c r="DA521" s="79"/>
      <c r="DB521" s="79"/>
      <c r="DC521" s="79"/>
      <c r="DD521" s="79"/>
      <c r="DE521" s="79"/>
      <c r="DF521" s="79"/>
      <c r="DG521" s="79"/>
      <c r="DH521" s="79"/>
      <c r="DI521" s="79"/>
      <c r="DJ521" s="79"/>
      <c r="DK521" s="79"/>
      <c r="DL521" s="79"/>
      <c r="DM521" s="79"/>
      <c r="DN521" s="79"/>
      <c r="DO521" s="79"/>
      <c r="DP521" s="79"/>
      <c r="DQ521" s="79"/>
      <c r="DR521" s="79"/>
      <c r="DS521" s="79"/>
      <c r="DT521" s="79"/>
    </row>
    <row r="522" spans="1:124" s="127" customFormat="1" x14ac:dyDescent="0.2">
      <c r="A522" s="123"/>
      <c r="B522" s="122"/>
      <c r="C522" s="123"/>
      <c r="D522" s="123"/>
      <c r="E522" s="123"/>
      <c r="F522" s="123"/>
      <c r="G522" s="123"/>
      <c r="H522" s="123"/>
      <c r="I522" s="123"/>
      <c r="J522" s="123"/>
      <c r="K522" s="123"/>
      <c r="L522" s="123"/>
      <c r="M522" s="123"/>
      <c r="N522" s="123"/>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c r="CV522" s="79"/>
      <c r="CW522" s="79"/>
      <c r="CX522" s="79"/>
      <c r="CY522" s="79"/>
      <c r="CZ522" s="79"/>
      <c r="DA522" s="79"/>
      <c r="DB522" s="79"/>
      <c r="DC522" s="79"/>
      <c r="DD522" s="79"/>
      <c r="DE522" s="79"/>
      <c r="DF522" s="79"/>
      <c r="DG522" s="79"/>
      <c r="DH522" s="79"/>
      <c r="DI522" s="79"/>
      <c r="DJ522" s="79"/>
      <c r="DK522" s="79"/>
      <c r="DL522" s="79"/>
      <c r="DM522" s="79"/>
      <c r="DN522" s="79"/>
      <c r="DO522" s="79"/>
      <c r="DP522" s="79"/>
      <c r="DQ522" s="79"/>
      <c r="DR522" s="79"/>
      <c r="DS522" s="79"/>
      <c r="DT522" s="79"/>
    </row>
    <row r="523" spans="1:124" s="127" customFormat="1" x14ac:dyDescent="0.2">
      <c r="A523" s="123"/>
      <c r="B523" s="122"/>
      <c r="C523" s="123"/>
      <c r="D523" s="123"/>
      <c r="E523" s="123"/>
      <c r="F523" s="123"/>
      <c r="G523" s="123"/>
      <c r="H523" s="123"/>
      <c r="I523" s="123"/>
      <c r="J523" s="123"/>
      <c r="K523" s="123"/>
      <c r="L523" s="123"/>
      <c r="M523" s="123"/>
      <c r="N523" s="123"/>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c r="CV523" s="79"/>
      <c r="CW523" s="79"/>
      <c r="CX523" s="79"/>
      <c r="CY523" s="79"/>
      <c r="CZ523" s="79"/>
      <c r="DA523" s="79"/>
      <c r="DB523" s="79"/>
      <c r="DC523" s="79"/>
      <c r="DD523" s="79"/>
      <c r="DE523" s="79"/>
      <c r="DF523" s="79"/>
      <c r="DG523" s="79"/>
      <c r="DH523" s="79"/>
      <c r="DI523" s="79"/>
      <c r="DJ523" s="79"/>
      <c r="DK523" s="79"/>
      <c r="DL523" s="79"/>
      <c r="DM523" s="79"/>
      <c r="DN523" s="79"/>
      <c r="DO523" s="79"/>
      <c r="DP523" s="79"/>
      <c r="DQ523" s="79"/>
      <c r="DR523" s="79"/>
      <c r="DS523" s="79"/>
      <c r="DT523" s="79"/>
    </row>
    <row r="524" spans="1:124" s="127" customFormat="1" x14ac:dyDescent="0.2">
      <c r="A524" s="123"/>
      <c r="B524" s="122"/>
      <c r="C524" s="123"/>
      <c r="D524" s="123"/>
      <c r="E524" s="123"/>
      <c r="F524" s="123"/>
      <c r="G524" s="123"/>
      <c r="H524" s="123"/>
      <c r="I524" s="123"/>
      <c r="J524" s="123"/>
      <c r="K524" s="123"/>
      <c r="L524" s="123"/>
      <c r="M524" s="123"/>
      <c r="N524" s="123"/>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c r="CV524" s="79"/>
      <c r="CW524" s="79"/>
      <c r="CX524" s="79"/>
      <c r="CY524" s="79"/>
      <c r="CZ524" s="79"/>
      <c r="DA524" s="79"/>
      <c r="DB524" s="79"/>
      <c r="DC524" s="79"/>
      <c r="DD524" s="79"/>
      <c r="DE524" s="79"/>
      <c r="DF524" s="79"/>
      <c r="DG524" s="79"/>
      <c r="DH524" s="79"/>
      <c r="DI524" s="79"/>
      <c r="DJ524" s="79"/>
      <c r="DK524" s="79"/>
      <c r="DL524" s="79"/>
      <c r="DM524" s="79"/>
      <c r="DN524" s="79"/>
      <c r="DO524" s="79"/>
      <c r="DP524" s="79"/>
      <c r="DQ524" s="79"/>
      <c r="DR524" s="79"/>
      <c r="DS524" s="79"/>
      <c r="DT524" s="79"/>
    </row>
    <row r="525" spans="1:124" s="127" customFormat="1" x14ac:dyDescent="0.2">
      <c r="A525" s="123"/>
      <c r="B525" s="122"/>
      <c r="C525" s="123"/>
      <c r="D525" s="123"/>
      <c r="E525" s="123"/>
      <c r="F525" s="123"/>
      <c r="G525" s="123"/>
      <c r="H525" s="123"/>
      <c r="I525" s="123"/>
      <c r="J525" s="123"/>
      <c r="K525" s="123"/>
      <c r="L525" s="123"/>
      <c r="M525" s="123"/>
      <c r="N525" s="123"/>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c r="CV525" s="79"/>
      <c r="CW525" s="79"/>
      <c r="CX525" s="79"/>
      <c r="CY525" s="79"/>
      <c r="CZ525" s="79"/>
      <c r="DA525" s="79"/>
      <c r="DB525" s="79"/>
      <c r="DC525" s="79"/>
      <c r="DD525" s="79"/>
      <c r="DE525" s="79"/>
      <c r="DF525" s="79"/>
      <c r="DG525" s="79"/>
      <c r="DH525" s="79"/>
      <c r="DI525" s="79"/>
      <c r="DJ525" s="79"/>
      <c r="DK525" s="79"/>
      <c r="DL525" s="79"/>
      <c r="DM525" s="79"/>
      <c r="DN525" s="79"/>
      <c r="DO525" s="79"/>
      <c r="DP525" s="79"/>
      <c r="DQ525" s="79"/>
      <c r="DR525" s="79"/>
      <c r="DS525" s="79"/>
      <c r="DT525" s="79"/>
    </row>
    <row r="526" spans="1:124" s="127" customFormat="1" x14ac:dyDescent="0.2">
      <c r="A526" s="123"/>
      <c r="B526" s="122"/>
      <c r="C526" s="123"/>
      <c r="D526" s="123"/>
      <c r="E526" s="123"/>
      <c r="F526" s="123"/>
      <c r="G526" s="123"/>
      <c r="H526" s="123"/>
      <c r="I526" s="123"/>
      <c r="J526" s="123"/>
      <c r="K526" s="123"/>
      <c r="L526" s="123"/>
      <c r="M526" s="123"/>
      <c r="N526" s="123"/>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c r="CV526" s="79"/>
      <c r="CW526" s="79"/>
      <c r="CX526" s="79"/>
      <c r="CY526" s="79"/>
      <c r="CZ526" s="79"/>
      <c r="DA526" s="79"/>
      <c r="DB526" s="79"/>
      <c r="DC526" s="79"/>
      <c r="DD526" s="79"/>
      <c r="DE526" s="79"/>
      <c r="DF526" s="79"/>
      <c r="DG526" s="79"/>
      <c r="DH526" s="79"/>
      <c r="DI526" s="79"/>
      <c r="DJ526" s="79"/>
      <c r="DK526" s="79"/>
      <c r="DL526" s="79"/>
      <c r="DM526" s="79"/>
      <c r="DN526" s="79"/>
      <c r="DO526" s="79"/>
      <c r="DP526" s="79"/>
      <c r="DQ526" s="79"/>
      <c r="DR526" s="79"/>
      <c r="DS526" s="79"/>
      <c r="DT526" s="79"/>
    </row>
    <row r="527" spans="1:124" s="127" customFormat="1" x14ac:dyDescent="0.2">
      <c r="A527" s="123"/>
      <c r="B527" s="122"/>
      <c r="C527" s="123"/>
      <c r="D527" s="123"/>
      <c r="E527" s="123"/>
      <c r="F527" s="123"/>
      <c r="G527" s="123"/>
      <c r="H527" s="123"/>
      <c r="I527" s="123"/>
      <c r="J527" s="123"/>
      <c r="K527" s="123"/>
      <c r="L527" s="123"/>
      <c r="M527" s="123"/>
      <c r="N527" s="123"/>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c r="CV527" s="79"/>
      <c r="CW527" s="79"/>
      <c r="CX527" s="79"/>
      <c r="CY527" s="79"/>
      <c r="CZ527" s="79"/>
      <c r="DA527" s="79"/>
      <c r="DB527" s="79"/>
      <c r="DC527" s="79"/>
      <c r="DD527" s="79"/>
      <c r="DE527" s="79"/>
      <c r="DF527" s="79"/>
      <c r="DG527" s="79"/>
      <c r="DH527" s="79"/>
      <c r="DI527" s="79"/>
      <c r="DJ527" s="79"/>
      <c r="DK527" s="79"/>
      <c r="DL527" s="79"/>
      <c r="DM527" s="79"/>
      <c r="DN527" s="79"/>
      <c r="DO527" s="79"/>
      <c r="DP527" s="79"/>
      <c r="DQ527" s="79"/>
      <c r="DR527" s="79"/>
      <c r="DS527" s="79"/>
      <c r="DT527" s="79"/>
    </row>
    <row r="528" spans="1:124" s="127" customFormat="1" x14ac:dyDescent="0.2">
      <c r="A528" s="123"/>
      <c r="B528" s="122"/>
      <c r="C528" s="123"/>
      <c r="D528" s="123"/>
      <c r="E528" s="123"/>
      <c r="F528" s="123"/>
      <c r="G528" s="123"/>
      <c r="H528" s="123"/>
      <c r="I528" s="123"/>
      <c r="J528" s="123"/>
      <c r="K528" s="123"/>
      <c r="L528" s="123"/>
      <c r="M528" s="123"/>
      <c r="N528" s="123"/>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79"/>
      <c r="DP528" s="79"/>
      <c r="DQ528" s="79"/>
      <c r="DR528" s="79"/>
      <c r="DS528" s="79"/>
      <c r="DT528" s="79"/>
    </row>
    <row r="529" spans="1:124" s="127" customFormat="1" x14ac:dyDescent="0.2">
      <c r="A529" s="123"/>
      <c r="B529" s="122"/>
      <c r="C529" s="123"/>
      <c r="D529" s="123"/>
      <c r="E529" s="123"/>
      <c r="F529" s="123"/>
      <c r="G529" s="123"/>
      <c r="H529" s="123"/>
      <c r="I529" s="123"/>
      <c r="J529" s="123"/>
      <c r="K529" s="123"/>
      <c r="L529" s="123"/>
      <c r="M529" s="123"/>
      <c r="N529" s="123"/>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c r="CV529" s="79"/>
      <c r="CW529" s="79"/>
      <c r="CX529" s="79"/>
      <c r="CY529" s="79"/>
      <c r="CZ529" s="79"/>
      <c r="DA529" s="79"/>
      <c r="DB529" s="79"/>
      <c r="DC529" s="79"/>
      <c r="DD529" s="79"/>
      <c r="DE529" s="79"/>
      <c r="DF529" s="79"/>
      <c r="DG529" s="79"/>
      <c r="DH529" s="79"/>
      <c r="DI529" s="79"/>
      <c r="DJ529" s="79"/>
      <c r="DK529" s="79"/>
      <c r="DL529" s="79"/>
      <c r="DM529" s="79"/>
      <c r="DN529" s="79"/>
      <c r="DO529" s="79"/>
      <c r="DP529" s="79"/>
      <c r="DQ529" s="79"/>
      <c r="DR529" s="79"/>
      <c r="DS529" s="79"/>
      <c r="DT529" s="79"/>
    </row>
    <row r="530" spans="1:124" s="127" customFormat="1" x14ac:dyDescent="0.2">
      <c r="A530" s="123"/>
      <c r="B530" s="122"/>
      <c r="C530" s="123"/>
      <c r="D530" s="123"/>
      <c r="E530" s="123"/>
      <c r="F530" s="123"/>
      <c r="G530" s="123"/>
      <c r="H530" s="123"/>
      <c r="I530" s="123"/>
      <c r="J530" s="123"/>
      <c r="K530" s="123"/>
      <c r="L530" s="123"/>
      <c r="M530" s="123"/>
      <c r="N530" s="123"/>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c r="CI530" s="79"/>
      <c r="CJ530" s="79"/>
      <c r="CK530" s="79"/>
      <c r="CL530" s="79"/>
      <c r="CM530" s="79"/>
      <c r="CN530" s="79"/>
      <c r="CO530" s="79"/>
      <c r="CP530" s="79"/>
      <c r="CQ530" s="79"/>
      <c r="CR530" s="79"/>
      <c r="CS530" s="79"/>
      <c r="CT530" s="79"/>
      <c r="CU530" s="79"/>
      <c r="CV530" s="79"/>
      <c r="CW530" s="79"/>
      <c r="CX530" s="79"/>
      <c r="CY530" s="79"/>
      <c r="CZ530" s="79"/>
      <c r="DA530" s="79"/>
      <c r="DB530" s="79"/>
      <c r="DC530" s="79"/>
      <c r="DD530" s="79"/>
      <c r="DE530" s="79"/>
      <c r="DF530" s="79"/>
      <c r="DG530" s="79"/>
      <c r="DH530" s="79"/>
      <c r="DI530" s="79"/>
      <c r="DJ530" s="79"/>
      <c r="DK530" s="79"/>
      <c r="DL530" s="79"/>
      <c r="DM530" s="79"/>
      <c r="DN530" s="79"/>
      <c r="DO530" s="79"/>
      <c r="DP530" s="79"/>
      <c r="DQ530" s="79"/>
      <c r="DR530" s="79"/>
      <c r="DS530" s="79"/>
      <c r="DT530" s="79"/>
    </row>
    <row r="531" spans="1:124" s="127" customFormat="1" x14ac:dyDescent="0.2">
      <c r="A531" s="123"/>
      <c r="B531" s="122"/>
      <c r="C531" s="123"/>
      <c r="D531" s="123"/>
      <c r="E531" s="123"/>
      <c r="F531" s="123"/>
      <c r="G531" s="123"/>
      <c r="H531" s="123"/>
      <c r="I531" s="123"/>
      <c r="J531" s="123"/>
      <c r="K531" s="123"/>
      <c r="L531" s="123"/>
      <c r="M531" s="123"/>
      <c r="N531" s="123"/>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c r="CI531" s="79"/>
      <c r="CJ531" s="79"/>
      <c r="CK531" s="79"/>
      <c r="CL531" s="79"/>
      <c r="CM531" s="79"/>
      <c r="CN531" s="79"/>
      <c r="CO531" s="79"/>
      <c r="CP531" s="79"/>
      <c r="CQ531" s="79"/>
      <c r="CR531" s="79"/>
      <c r="CS531" s="79"/>
      <c r="CT531" s="79"/>
      <c r="CU531" s="79"/>
      <c r="CV531" s="79"/>
      <c r="CW531" s="79"/>
      <c r="CX531" s="79"/>
      <c r="CY531" s="79"/>
      <c r="CZ531" s="79"/>
      <c r="DA531" s="79"/>
      <c r="DB531" s="79"/>
      <c r="DC531" s="79"/>
      <c r="DD531" s="79"/>
      <c r="DE531" s="79"/>
      <c r="DF531" s="79"/>
      <c r="DG531" s="79"/>
      <c r="DH531" s="79"/>
      <c r="DI531" s="79"/>
      <c r="DJ531" s="79"/>
      <c r="DK531" s="79"/>
      <c r="DL531" s="79"/>
      <c r="DM531" s="79"/>
      <c r="DN531" s="79"/>
      <c r="DO531" s="79"/>
      <c r="DP531" s="79"/>
      <c r="DQ531" s="79"/>
      <c r="DR531" s="79"/>
      <c r="DS531" s="79"/>
      <c r="DT531" s="79"/>
    </row>
    <row r="532" spans="1:124" s="127" customFormat="1" x14ac:dyDescent="0.2">
      <c r="A532" s="123"/>
      <c r="B532" s="122"/>
      <c r="C532" s="123"/>
      <c r="D532" s="123"/>
      <c r="E532" s="123"/>
      <c r="F532" s="123"/>
      <c r="G532" s="123"/>
      <c r="H532" s="123"/>
      <c r="I532" s="123"/>
      <c r="J532" s="123"/>
      <c r="K532" s="123"/>
      <c r="L532" s="123"/>
      <c r="M532" s="123"/>
      <c r="N532" s="123"/>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c r="CI532" s="79"/>
      <c r="CJ532" s="79"/>
      <c r="CK532" s="79"/>
      <c r="CL532" s="79"/>
      <c r="CM532" s="79"/>
      <c r="CN532" s="79"/>
      <c r="CO532" s="79"/>
      <c r="CP532" s="79"/>
      <c r="CQ532" s="79"/>
      <c r="CR532" s="79"/>
      <c r="CS532" s="79"/>
      <c r="CT532" s="79"/>
      <c r="CU532" s="79"/>
      <c r="CV532" s="79"/>
      <c r="CW532" s="79"/>
      <c r="CX532" s="79"/>
      <c r="CY532" s="79"/>
      <c r="CZ532" s="79"/>
      <c r="DA532" s="79"/>
      <c r="DB532" s="79"/>
      <c r="DC532" s="79"/>
      <c r="DD532" s="79"/>
      <c r="DE532" s="79"/>
      <c r="DF532" s="79"/>
      <c r="DG532" s="79"/>
      <c r="DH532" s="79"/>
      <c r="DI532" s="79"/>
      <c r="DJ532" s="79"/>
      <c r="DK532" s="79"/>
      <c r="DL532" s="79"/>
      <c r="DM532" s="79"/>
      <c r="DN532" s="79"/>
      <c r="DO532" s="79"/>
      <c r="DP532" s="79"/>
      <c r="DQ532" s="79"/>
      <c r="DR532" s="79"/>
      <c r="DS532" s="79"/>
      <c r="DT532" s="79"/>
    </row>
    <row r="533" spans="1:124" s="127" customFormat="1" x14ac:dyDescent="0.2">
      <c r="A533" s="123"/>
      <c r="B533" s="122"/>
      <c r="C533" s="123"/>
      <c r="D533" s="123"/>
      <c r="E533" s="123"/>
      <c r="F533" s="123"/>
      <c r="G533" s="123"/>
      <c r="H533" s="123"/>
      <c r="I533" s="123"/>
      <c r="J533" s="123"/>
      <c r="K533" s="123"/>
      <c r="L533" s="123"/>
      <c r="M533" s="123"/>
      <c r="N533" s="123"/>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c r="CI533" s="79"/>
      <c r="CJ533" s="79"/>
      <c r="CK533" s="79"/>
      <c r="CL533" s="79"/>
      <c r="CM533" s="79"/>
      <c r="CN533" s="79"/>
      <c r="CO533" s="79"/>
      <c r="CP533" s="79"/>
      <c r="CQ533" s="79"/>
      <c r="CR533" s="79"/>
      <c r="CS533" s="79"/>
      <c r="CT533" s="79"/>
      <c r="CU533" s="79"/>
      <c r="CV533" s="79"/>
      <c r="CW533" s="79"/>
      <c r="CX533" s="79"/>
      <c r="CY533" s="79"/>
      <c r="CZ533" s="79"/>
      <c r="DA533" s="79"/>
      <c r="DB533" s="79"/>
      <c r="DC533" s="79"/>
      <c r="DD533" s="79"/>
      <c r="DE533" s="79"/>
      <c r="DF533" s="79"/>
      <c r="DG533" s="79"/>
      <c r="DH533" s="79"/>
      <c r="DI533" s="79"/>
      <c r="DJ533" s="79"/>
      <c r="DK533" s="79"/>
      <c r="DL533" s="79"/>
      <c r="DM533" s="79"/>
      <c r="DN533" s="79"/>
      <c r="DO533" s="79"/>
      <c r="DP533" s="79"/>
      <c r="DQ533" s="79"/>
      <c r="DR533" s="79"/>
      <c r="DS533" s="79"/>
      <c r="DT533" s="79"/>
    </row>
    <row r="534" spans="1:124" s="127" customFormat="1" x14ac:dyDescent="0.2">
      <c r="A534" s="123"/>
      <c r="B534" s="122"/>
      <c r="C534" s="123"/>
      <c r="D534" s="123"/>
      <c r="E534" s="123"/>
      <c r="F534" s="123"/>
      <c r="G534" s="123"/>
      <c r="H534" s="123"/>
      <c r="I534" s="123"/>
      <c r="J534" s="123"/>
      <c r="K534" s="123"/>
      <c r="L534" s="123"/>
      <c r="M534" s="123"/>
      <c r="N534" s="123"/>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c r="CI534" s="79"/>
      <c r="CJ534" s="79"/>
      <c r="CK534" s="79"/>
      <c r="CL534" s="79"/>
      <c r="CM534" s="79"/>
      <c r="CN534" s="79"/>
      <c r="CO534" s="79"/>
      <c r="CP534" s="79"/>
      <c r="CQ534" s="79"/>
      <c r="CR534" s="79"/>
      <c r="CS534" s="79"/>
      <c r="CT534" s="79"/>
      <c r="CU534" s="79"/>
      <c r="CV534" s="79"/>
      <c r="CW534" s="79"/>
      <c r="CX534" s="79"/>
      <c r="CY534" s="79"/>
      <c r="CZ534" s="79"/>
      <c r="DA534" s="79"/>
      <c r="DB534" s="79"/>
      <c r="DC534" s="79"/>
      <c r="DD534" s="79"/>
      <c r="DE534" s="79"/>
      <c r="DF534" s="79"/>
      <c r="DG534" s="79"/>
      <c r="DH534" s="79"/>
      <c r="DI534" s="79"/>
      <c r="DJ534" s="79"/>
      <c r="DK534" s="79"/>
      <c r="DL534" s="79"/>
      <c r="DM534" s="79"/>
      <c r="DN534" s="79"/>
      <c r="DO534" s="79"/>
      <c r="DP534" s="79"/>
      <c r="DQ534" s="79"/>
      <c r="DR534" s="79"/>
      <c r="DS534" s="79"/>
      <c r="DT534" s="79"/>
    </row>
    <row r="535" spans="1:124" s="127" customFormat="1" x14ac:dyDescent="0.2">
      <c r="A535" s="123"/>
      <c r="B535" s="122"/>
      <c r="C535" s="123"/>
      <c r="D535" s="123"/>
      <c r="E535" s="123"/>
      <c r="F535" s="123"/>
      <c r="G535" s="123"/>
      <c r="H535" s="123"/>
      <c r="I535" s="123"/>
      <c r="J535" s="123"/>
      <c r="K535" s="123"/>
      <c r="L535" s="123"/>
      <c r="M535" s="123"/>
      <c r="N535" s="123"/>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c r="CI535" s="79"/>
      <c r="CJ535" s="79"/>
      <c r="CK535" s="79"/>
      <c r="CL535" s="79"/>
      <c r="CM535" s="79"/>
      <c r="CN535" s="79"/>
      <c r="CO535" s="79"/>
      <c r="CP535" s="79"/>
      <c r="CQ535" s="79"/>
      <c r="CR535" s="79"/>
      <c r="CS535" s="79"/>
      <c r="CT535" s="79"/>
      <c r="CU535" s="79"/>
      <c r="CV535" s="79"/>
      <c r="CW535" s="79"/>
      <c r="CX535" s="79"/>
      <c r="CY535" s="79"/>
      <c r="CZ535" s="79"/>
      <c r="DA535" s="79"/>
      <c r="DB535" s="79"/>
      <c r="DC535" s="79"/>
      <c r="DD535" s="79"/>
      <c r="DE535" s="79"/>
      <c r="DF535" s="79"/>
      <c r="DG535" s="79"/>
      <c r="DH535" s="79"/>
      <c r="DI535" s="79"/>
      <c r="DJ535" s="79"/>
      <c r="DK535" s="79"/>
      <c r="DL535" s="79"/>
      <c r="DM535" s="79"/>
      <c r="DN535" s="79"/>
      <c r="DO535" s="79"/>
      <c r="DP535" s="79"/>
      <c r="DQ535" s="79"/>
      <c r="DR535" s="79"/>
      <c r="DS535" s="79"/>
      <c r="DT535" s="79"/>
    </row>
    <row r="536" spans="1:124" s="127" customFormat="1" x14ac:dyDescent="0.2">
      <c r="A536" s="123"/>
      <c r="B536" s="122"/>
      <c r="C536" s="123"/>
      <c r="D536" s="123"/>
      <c r="E536" s="123"/>
      <c r="F536" s="123"/>
      <c r="G536" s="123"/>
      <c r="H536" s="123"/>
      <c r="I536" s="123"/>
      <c r="J536" s="123"/>
      <c r="K536" s="123"/>
      <c r="L536" s="123"/>
      <c r="M536" s="123"/>
      <c r="N536" s="123"/>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c r="CI536" s="79"/>
      <c r="CJ536" s="79"/>
      <c r="CK536" s="79"/>
      <c r="CL536" s="79"/>
      <c r="CM536" s="79"/>
      <c r="CN536" s="79"/>
      <c r="CO536" s="79"/>
      <c r="CP536" s="79"/>
      <c r="CQ536" s="79"/>
      <c r="CR536" s="79"/>
      <c r="CS536" s="79"/>
      <c r="CT536" s="79"/>
      <c r="CU536" s="79"/>
      <c r="CV536" s="79"/>
      <c r="CW536" s="79"/>
      <c r="CX536" s="79"/>
      <c r="CY536" s="79"/>
      <c r="CZ536" s="79"/>
      <c r="DA536" s="79"/>
      <c r="DB536" s="79"/>
      <c r="DC536" s="79"/>
      <c r="DD536" s="79"/>
      <c r="DE536" s="79"/>
      <c r="DF536" s="79"/>
      <c r="DG536" s="79"/>
      <c r="DH536" s="79"/>
      <c r="DI536" s="79"/>
      <c r="DJ536" s="79"/>
      <c r="DK536" s="79"/>
      <c r="DL536" s="79"/>
      <c r="DM536" s="79"/>
      <c r="DN536" s="79"/>
      <c r="DO536" s="79"/>
      <c r="DP536" s="79"/>
      <c r="DQ536" s="79"/>
      <c r="DR536" s="79"/>
      <c r="DS536" s="79"/>
      <c r="DT536" s="79"/>
    </row>
    <row r="537" spans="1:124" s="127" customFormat="1" x14ac:dyDescent="0.2">
      <c r="A537" s="123"/>
      <c r="B537" s="122"/>
      <c r="C537" s="123"/>
      <c r="D537" s="123"/>
      <c r="E537" s="123"/>
      <c r="F537" s="123"/>
      <c r="G537" s="123"/>
      <c r="H537" s="123"/>
      <c r="I537" s="123"/>
      <c r="J537" s="123"/>
      <c r="K537" s="123"/>
      <c r="L537" s="123"/>
      <c r="M537" s="123"/>
      <c r="N537" s="123"/>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c r="CI537" s="79"/>
      <c r="CJ537" s="79"/>
      <c r="CK537" s="79"/>
      <c r="CL537" s="79"/>
      <c r="CM537" s="79"/>
      <c r="CN537" s="79"/>
      <c r="CO537" s="79"/>
      <c r="CP537" s="79"/>
      <c r="CQ537" s="79"/>
      <c r="CR537" s="79"/>
      <c r="CS537" s="79"/>
      <c r="CT537" s="79"/>
      <c r="CU537" s="79"/>
      <c r="CV537" s="79"/>
      <c r="CW537" s="79"/>
      <c r="CX537" s="79"/>
      <c r="CY537" s="79"/>
      <c r="CZ537" s="79"/>
      <c r="DA537" s="79"/>
      <c r="DB537" s="79"/>
      <c r="DC537" s="79"/>
      <c r="DD537" s="79"/>
      <c r="DE537" s="79"/>
      <c r="DF537" s="79"/>
      <c r="DG537" s="79"/>
      <c r="DH537" s="79"/>
      <c r="DI537" s="79"/>
      <c r="DJ537" s="79"/>
      <c r="DK537" s="79"/>
      <c r="DL537" s="79"/>
      <c r="DM537" s="79"/>
      <c r="DN537" s="79"/>
      <c r="DO537" s="79"/>
      <c r="DP537" s="79"/>
      <c r="DQ537" s="79"/>
      <c r="DR537" s="79"/>
      <c r="DS537" s="79"/>
      <c r="DT537" s="79"/>
    </row>
    <row r="538" spans="1:124" s="127" customFormat="1" x14ac:dyDescent="0.2">
      <c r="A538" s="123"/>
      <c r="B538" s="122"/>
      <c r="C538" s="123"/>
      <c r="D538" s="123"/>
      <c r="E538" s="123"/>
      <c r="F538" s="123"/>
      <c r="G538" s="123"/>
      <c r="H538" s="123"/>
      <c r="I538" s="123"/>
      <c r="J538" s="123"/>
      <c r="K538" s="123"/>
      <c r="L538" s="123"/>
      <c r="M538" s="123"/>
      <c r="N538" s="123"/>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c r="CI538" s="79"/>
      <c r="CJ538" s="79"/>
      <c r="CK538" s="79"/>
      <c r="CL538" s="79"/>
      <c r="CM538" s="79"/>
      <c r="CN538" s="79"/>
      <c r="CO538" s="79"/>
      <c r="CP538" s="79"/>
      <c r="CQ538" s="79"/>
      <c r="CR538" s="79"/>
      <c r="CS538" s="79"/>
      <c r="CT538" s="79"/>
      <c r="CU538" s="79"/>
      <c r="CV538" s="79"/>
      <c r="CW538" s="79"/>
      <c r="CX538" s="79"/>
      <c r="CY538" s="79"/>
      <c r="CZ538" s="79"/>
      <c r="DA538" s="79"/>
      <c r="DB538" s="79"/>
      <c r="DC538" s="79"/>
      <c r="DD538" s="79"/>
      <c r="DE538" s="79"/>
      <c r="DF538" s="79"/>
      <c r="DG538" s="79"/>
      <c r="DH538" s="79"/>
      <c r="DI538" s="79"/>
      <c r="DJ538" s="79"/>
      <c r="DK538" s="79"/>
      <c r="DL538" s="79"/>
      <c r="DM538" s="79"/>
      <c r="DN538" s="79"/>
      <c r="DO538" s="79"/>
      <c r="DP538" s="79"/>
      <c r="DQ538" s="79"/>
      <c r="DR538" s="79"/>
      <c r="DS538" s="79"/>
      <c r="DT538" s="79"/>
    </row>
    <row r="539" spans="1:124" s="127" customFormat="1" x14ac:dyDescent="0.2">
      <c r="A539" s="123"/>
      <c r="B539" s="122"/>
      <c r="C539" s="123"/>
      <c r="D539" s="123"/>
      <c r="E539" s="123"/>
      <c r="F539" s="123"/>
      <c r="G539" s="123"/>
      <c r="H539" s="123"/>
      <c r="I539" s="123"/>
      <c r="J539" s="123"/>
      <c r="K539" s="123"/>
      <c r="L539" s="123"/>
      <c r="M539" s="123"/>
      <c r="N539" s="123"/>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c r="CI539" s="79"/>
      <c r="CJ539" s="79"/>
      <c r="CK539" s="79"/>
      <c r="CL539" s="79"/>
      <c r="CM539" s="79"/>
      <c r="CN539" s="79"/>
      <c r="CO539" s="79"/>
      <c r="CP539" s="79"/>
      <c r="CQ539" s="79"/>
      <c r="CR539" s="79"/>
      <c r="CS539" s="79"/>
      <c r="CT539" s="79"/>
      <c r="CU539" s="79"/>
      <c r="CV539" s="79"/>
      <c r="CW539" s="79"/>
      <c r="CX539" s="79"/>
      <c r="CY539" s="79"/>
      <c r="CZ539" s="79"/>
      <c r="DA539" s="79"/>
      <c r="DB539" s="79"/>
      <c r="DC539" s="79"/>
      <c r="DD539" s="79"/>
      <c r="DE539" s="79"/>
      <c r="DF539" s="79"/>
      <c r="DG539" s="79"/>
      <c r="DH539" s="79"/>
      <c r="DI539" s="79"/>
      <c r="DJ539" s="79"/>
      <c r="DK539" s="79"/>
      <c r="DL539" s="79"/>
      <c r="DM539" s="79"/>
      <c r="DN539" s="79"/>
      <c r="DO539" s="79"/>
      <c r="DP539" s="79"/>
      <c r="DQ539" s="79"/>
      <c r="DR539" s="79"/>
      <c r="DS539" s="79"/>
      <c r="DT539" s="79"/>
    </row>
    <row r="540" spans="1:124" s="127" customFormat="1" x14ac:dyDescent="0.2">
      <c r="A540" s="123"/>
      <c r="B540" s="122"/>
      <c r="C540" s="123"/>
      <c r="D540" s="123"/>
      <c r="E540" s="123"/>
      <c r="F540" s="123"/>
      <c r="G540" s="123"/>
      <c r="H540" s="123"/>
      <c r="I540" s="123"/>
      <c r="J540" s="123"/>
      <c r="K540" s="123"/>
      <c r="L540" s="123"/>
      <c r="M540" s="123"/>
      <c r="N540" s="123"/>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c r="CI540" s="79"/>
      <c r="CJ540" s="79"/>
      <c r="CK540" s="79"/>
      <c r="CL540" s="79"/>
      <c r="CM540" s="79"/>
      <c r="CN540" s="79"/>
      <c r="CO540" s="79"/>
      <c r="CP540" s="79"/>
      <c r="CQ540" s="79"/>
      <c r="CR540" s="79"/>
      <c r="CS540" s="79"/>
      <c r="CT540" s="79"/>
      <c r="CU540" s="79"/>
      <c r="CV540" s="79"/>
      <c r="CW540" s="79"/>
      <c r="CX540" s="79"/>
      <c r="CY540" s="79"/>
      <c r="CZ540" s="79"/>
      <c r="DA540" s="79"/>
      <c r="DB540" s="79"/>
      <c r="DC540" s="79"/>
      <c r="DD540" s="79"/>
      <c r="DE540" s="79"/>
      <c r="DF540" s="79"/>
      <c r="DG540" s="79"/>
      <c r="DH540" s="79"/>
      <c r="DI540" s="79"/>
      <c r="DJ540" s="79"/>
      <c r="DK540" s="79"/>
      <c r="DL540" s="79"/>
      <c r="DM540" s="79"/>
      <c r="DN540" s="79"/>
      <c r="DO540" s="79"/>
      <c r="DP540" s="79"/>
      <c r="DQ540" s="79"/>
      <c r="DR540" s="79"/>
      <c r="DS540" s="79"/>
      <c r="DT540" s="79"/>
    </row>
    <row r="541" spans="1:124" s="127" customFormat="1" x14ac:dyDescent="0.2">
      <c r="A541" s="123"/>
      <c r="B541" s="122"/>
      <c r="C541" s="123"/>
      <c r="D541" s="123"/>
      <c r="E541" s="123"/>
      <c r="F541" s="123"/>
      <c r="G541" s="123"/>
      <c r="H541" s="123"/>
      <c r="I541" s="123"/>
      <c r="J541" s="123"/>
      <c r="K541" s="123"/>
      <c r="L541" s="123"/>
      <c r="M541" s="123"/>
      <c r="N541" s="123"/>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c r="CI541" s="79"/>
      <c r="CJ541" s="79"/>
      <c r="CK541" s="79"/>
      <c r="CL541" s="79"/>
      <c r="CM541" s="79"/>
      <c r="CN541" s="79"/>
      <c r="CO541" s="79"/>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79"/>
      <c r="DP541" s="79"/>
      <c r="DQ541" s="79"/>
      <c r="DR541" s="79"/>
      <c r="DS541" s="79"/>
      <c r="DT541" s="79"/>
    </row>
    <row r="542" spans="1:124" s="127" customFormat="1" x14ac:dyDescent="0.2">
      <c r="A542" s="123"/>
      <c r="B542" s="122"/>
      <c r="C542" s="123"/>
      <c r="D542" s="123"/>
      <c r="E542" s="123"/>
      <c r="F542" s="123"/>
      <c r="G542" s="123"/>
      <c r="H542" s="123"/>
      <c r="I542" s="123"/>
      <c r="J542" s="123"/>
      <c r="K542" s="123"/>
      <c r="L542" s="123"/>
      <c r="M542" s="123"/>
      <c r="N542" s="123"/>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c r="CI542" s="79"/>
      <c r="CJ542" s="79"/>
      <c r="CK542" s="79"/>
      <c r="CL542" s="79"/>
      <c r="CM542" s="79"/>
      <c r="CN542" s="79"/>
      <c r="CO542" s="79"/>
      <c r="CP542" s="79"/>
      <c r="CQ542" s="79"/>
      <c r="CR542" s="79"/>
      <c r="CS542" s="79"/>
      <c r="CT542" s="79"/>
      <c r="CU542" s="79"/>
      <c r="CV542" s="79"/>
      <c r="CW542" s="79"/>
      <c r="CX542" s="79"/>
      <c r="CY542" s="79"/>
      <c r="CZ542" s="79"/>
      <c r="DA542" s="79"/>
      <c r="DB542" s="79"/>
      <c r="DC542" s="79"/>
      <c r="DD542" s="79"/>
      <c r="DE542" s="79"/>
      <c r="DF542" s="79"/>
      <c r="DG542" s="79"/>
      <c r="DH542" s="79"/>
      <c r="DI542" s="79"/>
      <c r="DJ542" s="79"/>
      <c r="DK542" s="79"/>
      <c r="DL542" s="79"/>
      <c r="DM542" s="79"/>
      <c r="DN542" s="79"/>
      <c r="DO542" s="79"/>
      <c r="DP542" s="79"/>
      <c r="DQ542" s="79"/>
      <c r="DR542" s="79"/>
      <c r="DS542" s="79"/>
      <c r="DT542" s="79"/>
    </row>
    <row r="543" spans="1:124" s="127" customFormat="1" x14ac:dyDescent="0.2">
      <c r="A543" s="123"/>
      <c r="B543" s="122"/>
      <c r="C543" s="123"/>
      <c r="D543" s="123"/>
      <c r="E543" s="123"/>
      <c r="F543" s="123"/>
      <c r="G543" s="123"/>
      <c r="H543" s="123"/>
      <c r="I543" s="123"/>
      <c r="J543" s="123"/>
      <c r="K543" s="123"/>
      <c r="L543" s="123"/>
      <c r="M543" s="123"/>
      <c r="N543" s="123"/>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c r="CI543" s="79"/>
      <c r="CJ543" s="79"/>
      <c r="CK543" s="79"/>
      <c r="CL543" s="79"/>
      <c r="CM543" s="79"/>
      <c r="CN543" s="79"/>
      <c r="CO543" s="79"/>
      <c r="CP543" s="79"/>
      <c r="CQ543" s="79"/>
      <c r="CR543" s="79"/>
      <c r="CS543" s="79"/>
      <c r="CT543" s="79"/>
      <c r="CU543" s="79"/>
      <c r="CV543" s="79"/>
      <c r="CW543" s="79"/>
      <c r="CX543" s="79"/>
      <c r="CY543" s="79"/>
      <c r="CZ543" s="79"/>
      <c r="DA543" s="79"/>
      <c r="DB543" s="79"/>
      <c r="DC543" s="79"/>
      <c r="DD543" s="79"/>
      <c r="DE543" s="79"/>
      <c r="DF543" s="79"/>
      <c r="DG543" s="79"/>
      <c r="DH543" s="79"/>
      <c r="DI543" s="79"/>
      <c r="DJ543" s="79"/>
      <c r="DK543" s="79"/>
      <c r="DL543" s="79"/>
      <c r="DM543" s="79"/>
      <c r="DN543" s="79"/>
      <c r="DO543" s="79"/>
      <c r="DP543" s="79"/>
      <c r="DQ543" s="79"/>
      <c r="DR543" s="79"/>
      <c r="DS543" s="79"/>
      <c r="DT543" s="79"/>
    </row>
    <row r="544" spans="1:124" s="127" customFormat="1" x14ac:dyDescent="0.2">
      <c r="A544" s="123"/>
      <c r="B544" s="122"/>
      <c r="C544" s="123"/>
      <c r="D544" s="123"/>
      <c r="E544" s="123"/>
      <c r="F544" s="123"/>
      <c r="G544" s="123"/>
      <c r="H544" s="123"/>
      <c r="I544" s="123"/>
      <c r="J544" s="123"/>
      <c r="K544" s="123"/>
      <c r="L544" s="123"/>
      <c r="M544" s="123"/>
      <c r="N544" s="123"/>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c r="CI544" s="79"/>
      <c r="CJ544" s="79"/>
      <c r="CK544" s="79"/>
      <c r="CL544" s="79"/>
      <c r="CM544" s="79"/>
      <c r="CN544" s="79"/>
      <c r="CO544" s="79"/>
      <c r="CP544" s="79"/>
      <c r="CQ544" s="79"/>
      <c r="CR544" s="79"/>
      <c r="CS544" s="79"/>
      <c r="CT544" s="79"/>
      <c r="CU544" s="79"/>
      <c r="CV544" s="79"/>
      <c r="CW544" s="79"/>
      <c r="CX544" s="79"/>
      <c r="CY544" s="79"/>
      <c r="CZ544" s="79"/>
      <c r="DA544" s="79"/>
      <c r="DB544" s="79"/>
      <c r="DC544" s="79"/>
      <c r="DD544" s="79"/>
      <c r="DE544" s="79"/>
      <c r="DF544" s="79"/>
      <c r="DG544" s="79"/>
      <c r="DH544" s="79"/>
      <c r="DI544" s="79"/>
      <c r="DJ544" s="79"/>
      <c r="DK544" s="79"/>
      <c r="DL544" s="79"/>
      <c r="DM544" s="79"/>
      <c r="DN544" s="79"/>
      <c r="DO544" s="79"/>
      <c r="DP544" s="79"/>
      <c r="DQ544" s="79"/>
      <c r="DR544" s="79"/>
      <c r="DS544" s="79"/>
      <c r="DT544" s="79"/>
    </row>
    <row r="545" spans="1:124" s="127" customFormat="1" x14ac:dyDescent="0.2">
      <c r="A545" s="123"/>
      <c r="B545" s="122"/>
      <c r="C545" s="123"/>
      <c r="D545" s="123"/>
      <c r="E545" s="123"/>
      <c r="F545" s="123"/>
      <c r="G545" s="123"/>
      <c r="H545" s="123"/>
      <c r="I545" s="123"/>
      <c r="J545" s="123"/>
      <c r="K545" s="123"/>
      <c r="L545" s="123"/>
      <c r="M545" s="123"/>
      <c r="N545" s="123"/>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c r="CI545" s="79"/>
      <c r="CJ545" s="79"/>
      <c r="CK545" s="79"/>
      <c r="CL545" s="79"/>
      <c r="CM545" s="79"/>
      <c r="CN545" s="79"/>
      <c r="CO545" s="79"/>
      <c r="CP545" s="79"/>
      <c r="CQ545" s="79"/>
      <c r="CR545" s="79"/>
      <c r="CS545" s="79"/>
      <c r="CT545" s="79"/>
      <c r="CU545" s="79"/>
      <c r="CV545" s="79"/>
      <c r="CW545" s="79"/>
      <c r="CX545" s="79"/>
      <c r="CY545" s="79"/>
      <c r="CZ545" s="79"/>
      <c r="DA545" s="79"/>
      <c r="DB545" s="79"/>
      <c r="DC545" s="79"/>
      <c r="DD545" s="79"/>
      <c r="DE545" s="79"/>
      <c r="DF545" s="79"/>
      <c r="DG545" s="79"/>
      <c r="DH545" s="79"/>
      <c r="DI545" s="79"/>
      <c r="DJ545" s="79"/>
      <c r="DK545" s="79"/>
      <c r="DL545" s="79"/>
      <c r="DM545" s="79"/>
      <c r="DN545" s="79"/>
      <c r="DO545" s="79"/>
      <c r="DP545" s="79"/>
      <c r="DQ545" s="79"/>
      <c r="DR545" s="79"/>
      <c r="DS545" s="79"/>
      <c r="DT545" s="79"/>
    </row>
    <row r="546" spans="1:124" s="127" customFormat="1" x14ac:dyDescent="0.2">
      <c r="A546" s="123"/>
      <c r="B546" s="122"/>
      <c r="C546" s="123"/>
      <c r="D546" s="123"/>
      <c r="E546" s="123"/>
      <c r="F546" s="123"/>
      <c r="G546" s="123"/>
      <c r="H546" s="123"/>
      <c r="I546" s="123"/>
      <c r="J546" s="123"/>
      <c r="K546" s="123"/>
      <c r="L546" s="123"/>
      <c r="M546" s="123"/>
      <c r="N546" s="123"/>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c r="CI546" s="79"/>
      <c r="CJ546" s="79"/>
      <c r="CK546" s="79"/>
      <c r="CL546" s="79"/>
      <c r="CM546" s="79"/>
      <c r="CN546" s="79"/>
      <c r="CO546" s="79"/>
      <c r="CP546" s="79"/>
      <c r="CQ546" s="79"/>
      <c r="CR546" s="79"/>
      <c r="CS546" s="79"/>
      <c r="CT546" s="79"/>
      <c r="CU546" s="79"/>
      <c r="CV546" s="79"/>
      <c r="CW546" s="79"/>
      <c r="CX546" s="79"/>
      <c r="CY546" s="79"/>
      <c r="CZ546" s="79"/>
      <c r="DA546" s="79"/>
      <c r="DB546" s="79"/>
      <c r="DC546" s="79"/>
      <c r="DD546" s="79"/>
      <c r="DE546" s="79"/>
      <c r="DF546" s="79"/>
      <c r="DG546" s="79"/>
      <c r="DH546" s="79"/>
      <c r="DI546" s="79"/>
      <c r="DJ546" s="79"/>
      <c r="DK546" s="79"/>
      <c r="DL546" s="79"/>
      <c r="DM546" s="79"/>
      <c r="DN546" s="79"/>
      <c r="DO546" s="79"/>
      <c r="DP546" s="79"/>
      <c r="DQ546" s="79"/>
      <c r="DR546" s="79"/>
      <c r="DS546" s="79"/>
      <c r="DT546" s="79"/>
    </row>
    <row r="547" spans="1:124" s="127" customFormat="1" x14ac:dyDescent="0.2">
      <c r="A547" s="123"/>
      <c r="B547" s="122"/>
      <c r="C547" s="123"/>
      <c r="D547" s="123"/>
      <c r="E547" s="123"/>
      <c r="F547" s="123"/>
      <c r="G547" s="123"/>
      <c r="H547" s="123"/>
      <c r="I547" s="123"/>
      <c r="J547" s="123"/>
      <c r="K547" s="123"/>
      <c r="L547" s="123"/>
      <c r="M547" s="123"/>
      <c r="N547" s="123"/>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c r="CI547" s="79"/>
      <c r="CJ547" s="79"/>
      <c r="CK547" s="79"/>
      <c r="CL547" s="79"/>
      <c r="CM547" s="79"/>
      <c r="CN547" s="79"/>
      <c r="CO547" s="79"/>
      <c r="CP547" s="79"/>
      <c r="CQ547" s="79"/>
      <c r="CR547" s="79"/>
      <c r="CS547" s="79"/>
      <c r="CT547" s="79"/>
      <c r="CU547" s="79"/>
      <c r="CV547" s="79"/>
      <c r="CW547" s="79"/>
      <c r="CX547" s="79"/>
      <c r="CY547" s="79"/>
      <c r="CZ547" s="79"/>
      <c r="DA547" s="79"/>
      <c r="DB547" s="79"/>
      <c r="DC547" s="79"/>
      <c r="DD547" s="79"/>
      <c r="DE547" s="79"/>
      <c r="DF547" s="79"/>
      <c r="DG547" s="79"/>
      <c r="DH547" s="79"/>
      <c r="DI547" s="79"/>
      <c r="DJ547" s="79"/>
      <c r="DK547" s="79"/>
      <c r="DL547" s="79"/>
      <c r="DM547" s="79"/>
      <c r="DN547" s="79"/>
      <c r="DO547" s="79"/>
      <c r="DP547" s="79"/>
      <c r="DQ547" s="79"/>
      <c r="DR547" s="79"/>
      <c r="DS547" s="79"/>
      <c r="DT547" s="79"/>
    </row>
    <row r="548" spans="1:124" s="127" customFormat="1" x14ac:dyDescent="0.2">
      <c r="A548" s="123"/>
      <c r="B548" s="122"/>
      <c r="C548" s="123"/>
      <c r="D548" s="123"/>
      <c r="E548" s="123"/>
      <c r="F548" s="123"/>
      <c r="G548" s="123"/>
      <c r="H548" s="123"/>
      <c r="I548" s="123"/>
      <c r="J548" s="123"/>
      <c r="K548" s="123"/>
      <c r="L548" s="123"/>
      <c r="M548" s="123"/>
      <c r="N548" s="123"/>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c r="CI548" s="79"/>
      <c r="CJ548" s="79"/>
      <c r="CK548" s="79"/>
      <c r="CL548" s="79"/>
      <c r="CM548" s="79"/>
      <c r="CN548" s="79"/>
      <c r="CO548" s="79"/>
      <c r="CP548" s="79"/>
      <c r="CQ548" s="79"/>
      <c r="CR548" s="79"/>
      <c r="CS548" s="79"/>
      <c r="CT548" s="79"/>
      <c r="CU548" s="79"/>
      <c r="CV548" s="79"/>
      <c r="CW548" s="79"/>
      <c r="CX548" s="79"/>
      <c r="CY548" s="79"/>
      <c r="CZ548" s="79"/>
      <c r="DA548" s="79"/>
      <c r="DB548" s="79"/>
      <c r="DC548" s="79"/>
      <c r="DD548" s="79"/>
      <c r="DE548" s="79"/>
      <c r="DF548" s="79"/>
      <c r="DG548" s="79"/>
      <c r="DH548" s="79"/>
      <c r="DI548" s="79"/>
      <c r="DJ548" s="79"/>
      <c r="DK548" s="79"/>
      <c r="DL548" s="79"/>
      <c r="DM548" s="79"/>
      <c r="DN548" s="79"/>
      <c r="DO548" s="79"/>
      <c r="DP548" s="79"/>
      <c r="DQ548" s="79"/>
      <c r="DR548" s="79"/>
      <c r="DS548" s="79"/>
      <c r="DT548" s="79"/>
    </row>
    <row r="549" spans="1:124" s="127" customFormat="1" x14ac:dyDescent="0.2">
      <c r="A549" s="123"/>
      <c r="B549" s="122"/>
      <c r="C549" s="123"/>
      <c r="D549" s="123"/>
      <c r="E549" s="123"/>
      <c r="F549" s="123"/>
      <c r="G549" s="123"/>
      <c r="H549" s="123"/>
      <c r="I549" s="123"/>
      <c r="J549" s="123"/>
      <c r="K549" s="123"/>
      <c r="L549" s="123"/>
      <c r="M549" s="123"/>
      <c r="N549" s="123"/>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c r="CI549" s="79"/>
      <c r="CJ549" s="79"/>
      <c r="CK549" s="79"/>
      <c r="CL549" s="79"/>
      <c r="CM549" s="79"/>
      <c r="CN549" s="79"/>
      <c r="CO549" s="79"/>
      <c r="CP549" s="79"/>
      <c r="CQ549" s="79"/>
      <c r="CR549" s="79"/>
      <c r="CS549" s="79"/>
      <c r="CT549" s="79"/>
      <c r="CU549" s="79"/>
      <c r="CV549" s="79"/>
      <c r="CW549" s="79"/>
      <c r="CX549" s="79"/>
      <c r="CY549" s="79"/>
      <c r="CZ549" s="79"/>
      <c r="DA549" s="79"/>
      <c r="DB549" s="79"/>
      <c r="DC549" s="79"/>
      <c r="DD549" s="79"/>
      <c r="DE549" s="79"/>
      <c r="DF549" s="79"/>
      <c r="DG549" s="79"/>
      <c r="DH549" s="79"/>
      <c r="DI549" s="79"/>
      <c r="DJ549" s="79"/>
      <c r="DK549" s="79"/>
      <c r="DL549" s="79"/>
      <c r="DM549" s="79"/>
      <c r="DN549" s="79"/>
      <c r="DO549" s="79"/>
      <c r="DP549" s="79"/>
      <c r="DQ549" s="79"/>
      <c r="DR549" s="79"/>
      <c r="DS549" s="79"/>
      <c r="DT549" s="79"/>
    </row>
    <row r="550" spans="1:124" s="127" customFormat="1" x14ac:dyDescent="0.2">
      <c r="A550" s="123"/>
      <c r="B550" s="122"/>
      <c r="C550" s="123"/>
      <c r="D550" s="123"/>
      <c r="E550" s="123"/>
      <c r="F550" s="123"/>
      <c r="G550" s="123"/>
      <c r="H550" s="123"/>
      <c r="I550" s="123"/>
      <c r="J550" s="123"/>
      <c r="K550" s="123"/>
      <c r="L550" s="123"/>
      <c r="M550" s="123"/>
      <c r="N550" s="123"/>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c r="CI550" s="79"/>
      <c r="CJ550" s="79"/>
      <c r="CK550" s="79"/>
      <c r="CL550" s="79"/>
      <c r="CM550" s="79"/>
      <c r="CN550" s="79"/>
      <c r="CO550" s="79"/>
      <c r="CP550" s="79"/>
      <c r="CQ550" s="79"/>
      <c r="CR550" s="79"/>
      <c r="CS550" s="79"/>
      <c r="CT550" s="79"/>
      <c r="CU550" s="79"/>
      <c r="CV550" s="79"/>
      <c r="CW550" s="79"/>
      <c r="CX550" s="79"/>
      <c r="CY550" s="79"/>
      <c r="CZ550" s="79"/>
      <c r="DA550" s="79"/>
      <c r="DB550" s="79"/>
      <c r="DC550" s="79"/>
      <c r="DD550" s="79"/>
      <c r="DE550" s="79"/>
      <c r="DF550" s="79"/>
      <c r="DG550" s="79"/>
      <c r="DH550" s="79"/>
      <c r="DI550" s="79"/>
      <c r="DJ550" s="79"/>
      <c r="DK550" s="79"/>
      <c r="DL550" s="79"/>
      <c r="DM550" s="79"/>
      <c r="DN550" s="79"/>
      <c r="DO550" s="79"/>
      <c r="DP550" s="79"/>
      <c r="DQ550" s="79"/>
      <c r="DR550" s="79"/>
      <c r="DS550" s="79"/>
      <c r="DT550" s="79"/>
    </row>
    <row r="551" spans="1:124" s="127" customFormat="1" x14ac:dyDescent="0.2">
      <c r="A551" s="123"/>
      <c r="B551" s="122"/>
      <c r="C551" s="123"/>
      <c r="D551" s="123"/>
      <c r="E551" s="123"/>
      <c r="F551" s="123"/>
      <c r="G551" s="123"/>
      <c r="H551" s="123"/>
      <c r="I551" s="123"/>
      <c r="J551" s="123"/>
      <c r="K551" s="123"/>
      <c r="L551" s="123"/>
      <c r="M551" s="123"/>
      <c r="N551" s="123"/>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c r="CI551" s="79"/>
      <c r="CJ551" s="79"/>
      <c r="CK551" s="79"/>
      <c r="CL551" s="79"/>
      <c r="CM551" s="79"/>
      <c r="CN551" s="79"/>
      <c r="CO551" s="79"/>
      <c r="CP551" s="79"/>
      <c r="CQ551" s="79"/>
      <c r="CR551" s="79"/>
      <c r="CS551" s="79"/>
      <c r="CT551" s="79"/>
      <c r="CU551" s="79"/>
      <c r="CV551" s="79"/>
      <c r="CW551" s="79"/>
      <c r="CX551" s="79"/>
      <c r="CY551" s="79"/>
      <c r="CZ551" s="79"/>
      <c r="DA551" s="79"/>
      <c r="DB551" s="79"/>
      <c r="DC551" s="79"/>
      <c r="DD551" s="79"/>
      <c r="DE551" s="79"/>
      <c r="DF551" s="79"/>
      <c r="DG551" s="79"/>
      <c r="DH551" s="79"/>
      <c r="DI551" s="79"/>
      <c r="DJ551" s="79"/>
      <c r="DK551" s="79"/>
      <c r="DL551" s="79"/>
      <c r="DM551" s="79"/>
      <c r="DN551" s="79"/>
      <c r="DO551" s="79"/>
      <c r="DP551" s="79"/>
      <c r="DQ551" s="79"/>
      <c r="DR551" s="79"/>
      <c r="DS551" s="79"/>
      <c r="DT551" s="79"/>
    </row>
    <row r="552" spans="1:124" s="127" customFormat="1" x14ac:dyDescent="0.2">
      <c r="A552" s="123"/>
      <c r="B552" s="122"/>
      <c r="C552" s="123"/>
      <c r="D552" s="123"/>
      <c r="E552" s="123"/>
      <c r="F552" s="123"/>
      <c r="G552" s="123"/>
      <c r="H552" s="123"/>
      <c r="I552" s="123"/>
      <c r="J552" s="123"/>
      <c r="K552" s="123"/>
      <c r="L552" s="123"/>
      <c r="M552" s="123"/>
      <c r="N552" s="123"/>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c r="CI552" s="79"/>
      <c r="CJ552" s="79"/>
      <c r="CK552" s="79"/>
      <c r="CL552" s="79"/>
      <c r="CM552" s="79"/>
      <c r="CN552" s="79"/>
      <c r="CO552" s="79"/>
      <c r="CP552" s="79"/>
      <c r="CQ552" s="79"/>
      <c r="CR552" s="79"/>
      <c r="CS552" s="79"/>
      <c r="CT552" s="79"/>
      <c r="CU552" s="79"/>
      <c r="CV552" s="79"/>
      <c r="CW552" s="79"/>
      <c r="CX552" s="79"/>
      <c r="CY552" s="79"/>
      <c r="CZ552" s="79"/>
      <c r="DA552" s="79"/>
      <c r="DB552" s="79"/>
      <c r="DC552" s="79"/>
      <c r="DD552" s="79"/>
      <c r="DE552" s="79"/>
      <c r="DF552" s="79"/>
      <c r="DG552" s="79"/>
      <c r="DH552" s="79"/>
      <c r="DI552" s="79"/>
      <c r="DJ552" s="79"/>
      <c r="DK552" s="79"/>
      <c r="DL552" s="79"/>
      <c r="DM552" s="79"/>
      <c r="DN552" s="79"/>
      <c r="DO552" s="79"/>
      <c r="DP552" s="79"/>
      <c r="DQ552" s="79"/>
      <c r="DR552" s="79"/>
      <c r="DS552" s="79"/>
      <c r="DT552" s="79"/>
    </row>
    <row r="553" spans="1:124" s="127" customFormat="1" x14ac:dyDescent="0.2">
      <c r="A553" s="123"/>
      <c r="B553" s="122"/>
      <c r="C553" s="123"/>
      <c r="D553" s="123"/>
      <c r="E553" s="123"/>
      <c r="F553" s="123"/>
      <c r="G553" s="123"/>
      <c r="H553" s="123"/>
      <c r="I553" s="123"/>
      <c r="J553" s="123"/>
      <c r="K553" s="123"/>
      <c r="L553" s="123"/>
      <c r="M553" s="123"/>
      <c r="N553" s="123"/>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c r="CI553" s="79"/>
      <c r="CJ553" s="79"/>
      <c r="CK553" s="79"/>
      <c r="CL553" s="79"/>
      <c r="CM553" s="79"/>
      <c r="CN553" s="79"/>
      <c r="CO553" s="79"/>
      <c r="CP553" s="79"/>
      <c r="CQ553" s="79"/>
      <c r="CR553" s="79"/>
      <c r="CS553" s="79"/>
      <c r="CT553" s="79"/>
      <c r="CU553" s="79"/>
      <c r="CV553" s="79"/>
      <c r="CW553" s="79"/>
      <c r="CX553" s="79"/>
      <c r="CY553" s="79"/>
      <c r="CZ553" s="79"/>
      <c r="DA553" s="79"/>
      <c r="DB553" s="79"/>
      <c r="DC553" s="79"/>
      <c r="DD553" s="79"/>
      <c r="DE553" s="79"/>
      <c r="DF553" s="79"/>
      <c r="DG553" s="79"/>
      <c r="DH553" s="79"/>
      <c r="DI553" s="79"/>
      <c r="DJ553" s="79"/>
      <c r="DK553" s="79"/>
      <c r="DL553" s="79"/>
      <c r="DM553" s="79"/>
      <c r="DN553" s="79"/>
      <c r="DO553" s="79"/>
      <c r="DP553" s="79"/>
      <c r="DQ553" s="79"/>
      <c r="DR553" s="79"/>
      <c r="DS553" s="79"/>
      <c r="DT553" s="79"/>
    </row>
    <row r="554" spans="1:124" s="127" customFormat="1" x14ac:dyDescent="0.2">
      <c r="A554" s="123"/>
      <c r="B554" s="122"/>
      <c r="C554" s="123"/>
      <c r="D554" s="123"/>
      <c r="E554" s="123"/>
      <c r="F554" s="123"/>
      <c r="G554" s="123"/>
      <c r="H554" s="123"/>
      <c r="I554" s="123"/>
      <c r="J554" s="123"/>
      <c r="K554" s="123"/>
      <c r="L554" s="123"/>
      <c r="M554" s="123"/>
      <c r="N554" s="123"/>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c r="CI554" s="79"/>
      <c r="CJ554" s="79"/>
      <c r="CK554" s="79"/>
      <c r="CL554" s="79"/>
      <c r="CM554" s="79"/>
      <c r="CN554" s="79"/>
      <c r="CO554" s="79"/>
      <c r="CP554" s="79"/>
      <c r="CQ554" s="79"/>
      <c r="CR554" s="79"/>
      <c r="CS554" s="79"/>
      <c r="CT554" s="79"/>
      <c r="CU554" s="79"/>
      <c r="CV554" s="79"/>
      <c r="CW554" s="79"/>
      <c r="CX554" s="79"/>
      <c r="CY554" s="79"/>
      <c r="CZ554" s="79"/>
      <c r="DA554" s="79"/>
      <c r="DB554" s="79"/>
      <c r="DC554" s="79"/>
      <c r="DD554" s="79"/>
      <c r="DE554" s="79"/>
      <c r="DF554" s="79"/>
      <c r="DG554" s="79"/>
      <c r="DH554" s="79"/>
      <c r="DI554" s="79"/>
      <c r="DJ554" s="79"/>
      <c r="DK554" s="79"/>
      <c r="DL554" s="79"/>
      <c r="DM554" s="79"/>
      <c r="DN554" s="79"/>
      <c r="DO554" s="79"/>
      <c r="DP554" s="79"/>
      <c r="DQ554" s="79"/>
      <c r="DR554" s="79"/>
      <c r="DS554" s="79"/>
      <c r="DT554" s="79"/>
    </row>
    <row r="555" spans="1:124" s="127" customFormat="1" x14ac:dyDescent="0.2">
      <c r="A555" s="123"/>
      <c r="B555" s="122"/>
      <c r="C555" s="123"/>
      <c r="D555" s="123"/>
      <c r="E555" s="123"/>
      <c r="F555" s="123"/>
      <c r="G555" s="123"/>
      <c r="H555" s="123"/>
      <c r="I555" s="123"/>
      <c r="J555" s="123"/>
      <c r="K555" s="123"/>
      <c r="L555" s="123"/>
      <c r="M555" s="123"/>
      <c r="N555" s="123"/>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c r="CI555" s="79"/>
      <c r="CJ555" s="79"/>
      <c r="CK555" s="79"/>
      <c r="CL555" s="79"/>
      <c r="CM555" s="79"/>
      <c r="CN555" s="79"/>
      <c r="CO555" s="79"/>
      <c r="CP555" s="79"/>
      <c r="CQ555" s="79"/>
      <c r="CR555" s="79"/>
      <c r="CS555" s="79"/>
      <c r="CT555" s="79"/>
      <c r="CU555" s="79"/>
      <c r="CV555" s="79"/>
      <c r="CW555" s="79"/>
      <c r="CX555" s="79"/>
      <c r="CY555" s="79"/>
      <c r="CZ555" s="79"/>
      <c r="DA555" s="79"/>
      <c r="DB555" s="79"/>
      <c r="DC555" s="79"/>
      <c r="DD555" s="79"/>
      <c r="DE555" s="79"/>
      <c r="DF555" s="79"/>
      <c r="DG555" s="79"/>
      <c r="DH555" s="79"/>
      <c r="DI555" s="79"/>
      <c r="DJ555" s="79"/>
      <c r="DK555" s="79"/>
      <c r="DL555" s="79"/>
      <c r="DM555" s="79"/>
      <c r="DN555" s="79"/>
      <c r="DO555" s="79"/>
      <c r="DP555" s="79"/>
      <c r="DQ555" s="79"/>
      <c r="DR555" s="79"/>
      <c r="DS555" s="79"/>
      <c r="DT555" s="79"/>
    </row>
    <row r="556" spans="1:124" s="127" customFormat="1" x14ac:dyDescent="0.2">
      <c r="A556" s="123"/>
      <c r="B556" s="122"/>
      <c r="C556" s="123"/>
      <c r="D556" s="123"/>
      <c r="E556" s="123"/>
      <c r="F556" s="123"/>
      <c r="G556" s="123"/>
      <c r="H556" s="123"/>
      <c r="I556" s="123"/>
      <c r="J556" s="123"/>
      <c r="K556" s="123"/>
      <c r="L556" s="123"/>
      <c r="M556" s="123"/>
      <c r="N556" s="123"/>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c r="CI556" s="79"/>
      <c r="CJ556" s="79"/>
      <c r="CK556" s="79"/>
      <c r="CL556" s="79"/>
      <c r="CM556" s="79"/>
      <c r="CN556" s="79"/>
      <c r="CO556" s="79"/>
      <c r="CP556" s="79"/>
      <c r="CQ556" s="79"/>
      <c r="CR556" s="79"/>
      <c r="CS556" s="79"/>
      <c r="CT556" s="79"/>
      <c r="CU556" s="79"/>
      <c r="CV556" s="79"/>
      <c r="CW556" s="79"/>
      <c r="CX556" s="79"/>
      <c r="CY556" s="79"/>
      <c r="CZ556" s="79"/>
      <c r="DA556" s="79"/>
      <c r="DB556" s="79"/>
      <c r="DC556" s="79"/>
      <c r="DD556" s="79"/>
      <c r="DE556" s="79"/>
      <c r="DF556" s="79"/>
      <c r="DG556" s="79"/>
      <c r="DH556" s="79"/>
      <c r="DI556" s="79"/>
      <c r="DJ556" s="79"/>
      <c r="DK556" s="79"/>
      <c r="DL556" s="79"/>
      <c r="DM556" s="79"/>
      <c r="DN556" s="79"/>
      <c r="DO556" s="79"/>
      <c r="DP556" s="79"/>
      <c r="DQ556" s="79"/>
      <c r="DR556" s="79"/>
      <c r="DS556" s="79"/>
      <c r="DT556" s="79"/>
    </row>
    <row r="557" spans="1:124" s="127" customFormat="1" x14ac:dyDescent="0.2">
      <c r="A557" s="123"/>
      <c r="B557" s="122"/>
      <c r="C557" s="123"/>
      <c r="D557" s="123"/>
      <c r="E557" s="123"/>
      <c r="F557" s="123"/>
      <c r="G557" s="123"/>
      <c r="H557" s="123"/>
      <c r="I557" s="123"/>
      <c r="J557" s="123"/>
      <c r="K557" s="123"/>
      <c r="L557" s="123"/>
      <c r="M557" s="123"/>
      <c r="N557" s="123"/>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c r="CI557" s="79"/>
      <c r="CJ557" s="79"/>
      <c r="CK557" s="79"/>
      <c r="CL557" s="79"/>
      <c r="CM557" s="79"/>
      <c r="CN557" s="79"/>
      <c r="CO557" s="79"/>
      <c r="CP557" s="79"/>
      <c r="CQ557" s="79"/>
      <c r="CR557" s="79"/>
      <c r="CS557" s="79"/>
      <c r="CT557" s="79"/>
      <c r="CU557" s="79"/>
      <c r="CV557" s="79"/>
      <c r="CW557" s="79"/>
      <c r="CX557" s="79"/>
      <c r="CY557" s="79"/>
      <c r="CZ557" s="79"/>
      <c r="DA557" s="79"/>
      <c r="DB557" s="79"/>
      <c r="DC557" s="79"/>
      <c r="DD557" s="79"/>
      <c r="DE557" s="79"/>
      <c r="DF557" s="79"/>
      <c r="DG557" s="79"/>
      <c r="DH557" s="79"/>
      <c r="DI557" s="79"/>
      <c r="DJ557" s="79"/>
      <c r="DK557" s="79"/>
      <c r="DL557" s="79"/>
      <c r="DM557" s="79"/>
      <c r="DN557" s="79"/>
      <c r="DO557" s="79"/>
      <c r="DP557" s="79"/>
      <c r="DQ557" s="79"/>
      <c r="DR557" s="79"/>
      <c r="DS557" s="79"/>
      <c r="DT557" s="79"/>
    </row>
    <row r="558" spans="1:124" s="127" customFormat="1" x14ac:dyDescent="0.2">
      <c r="A558" s="123"/>
      <c r="B558" s="122"/>
      <c r="C558" s="123"/>
      <c r="D558" s="123"/>
      <c r="E558" s="123"/>
      <c r="F558" s="123"/>
      <c r="G558" s="123"/>
      <c r="H558" s="123"/>
      <c r="I558" s="123"/>
      <c r="J558" s="123"/>
      <c r="K558" s="123"/>
      <c r="L558" s="123"/>
      <c r="M558" s="123"/>
      <c r="N558" s="123"/>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c r="CI558" s="79"/>
      <c r="CJ558" s="79"/>
      <c r="CK558" s="79"/>
      <c r="CL558" s="79"/>
      <c r="CM558" s="79"/>
      <c r="CN558" s="79"/>
      <c r="CO558" s="79"/>
      <c r="CP558" s="79"/>
      <c r="CQ558" s="79"/>
      <c r="CR558" s="79"/>
      <c r="CS558" s="79"/>
      <c r="CT558" s="79"/>
      <c r="CU558" s="79"/>
      <c r="CV558" s="79"/>
      <c r="CW558" s="79"/>
      <c r="CX558" s="79"/>
      <c r="CY558" s="79"/>
      <c r="CZ558" s="79"/>
      <c r="DA558" s="79"/>
      <c r="DB558" s="79"/>
      <c r="DC558" s="79"/>
      <c r="DD558" s="79"/>
      <c r="DE558" s="79"/>
      <c r="DF558" s="79"/>
      <c r="DG558" s="79"/>
      <c r="DH558" s="79"/>
      <c r="DI558" s="79"/>
      <c r="DJ558" s="79"/>
      <c r="DK558" s="79"/>
      <c r="DL558" s="79"/>
      <c r="DM558" s="79"/>
      <c r="DN558" s="79"/>
      <c r="DO558" s="79"/>
      <c r="DP558" s="79"/>
      <c r="DQ558" s="79"/>
      <c r="DR558" s="79"/>
      <c r="DS558" s="79"/>
      <c r="DT558" s="79"/>
    </row>
    <row r="559" spans="1:124" s="127" customFormat="1" x14ac:dyDescent="0.2">
      <c r="A559" s="123"/>
      <c r="B559" s="122"/>
      <c r="C559" s="123"/>
      <c r="D559" s="123"/>
      <c r="E559" s="123"/>
      <c r="F559" s="123"/>
      <c r="G559" s="123"/>
      <c r="H559" s="123"/>
      <c r="I559" s="123"/>
      <c r="J559" s="123"/>
      <c r="K559" s="123"/>
      <c r="L559" s="123"/>
      <c r="M559" s="123"/>
      <c r="N559" s="123"/>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c r="CI559" s="79"/>
      <c r="CJ559" s="79"/>
      <c r="CK559" s="79"/>
      <c r="CL559" s="79"/>
      <c r="CM559" s="79"/>
      <c r="CN559" s="79"/>
      <c r="CO559" s="79"/>
      <c r="CP559" s="79"/>
      <c r="CQ559" s="79"/>
      <c r="CR559" s="79"/>
      <c r="CS559" s="79"/>
      <c r="CT559" s="79"/>
      <c r="CU559" s="79"/>
      <c r="CV559" s="79"/>
      <c r="CW559" s="79"/>
      <c r="CX559" s="79"/>
      <c r="CY559" s="79"/>
      <c r="CZ559" s="79"/>
      <c r="DA559" s="79"/>
      <c r="DB559" s="79"/>
      <c r="DC559" s="79"/>
      <c r="DD559" s="79"/>
      <c r="DE559" s="79"/>
      <c r="DF559" s="79"/>
      <c r="DG559" s="79"/>
      <c r="DH559" s="79"/>
      <c r="DI559" s="79"/>
      <c r="DJ559" s="79"/>
      <c r="DK559" s="79"/>
      <c r="DL559" s="79"/>
      <c r="DM559" s="79"/>
      <c r="DN559" s="79"/>
      <c r="DO559" s="79"/>
      <c r="DP559" s="79"/>
      <c r="DQ559" s="79"/>
      <c r="DR559" s="79"/>
      <c r="DS559" s="79"/>
      <c r="DT559" s="79"/>
    </row>
    <row r="560" spans="1:124" s="127" customFormat="1" x14ac:dyDescent="0.2">
      <c r="A560" s="123"/>
      <c r="B560" s="122"/>
      <c r="C560" s="123"/>
      <c r="D560" s="123"/>
      <c r="E560" s="123"/>
      <c r="F560" s="123"/>
      <c r="G560" s="123"/>
      <c r="H560" s="123"/>
      <c r="I560" s="123"/>
      <c r="J560" s="123"/>
      <c r="K560" s="123"/>
      <c r="L560" s="123"/>
      <c r="M560" s="123"/>
      <c r="N560" s="123"/>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c r="CI560" s="79"/>
      <c r="CJ560" s="79"/>
      <c r="CK560" s="79"/>
      <c r="CL560" s="79"/>
      <c r="CM560" s="79"/>
      <c r="CN560" s="79"/>
      <c r="CO560" s="79"/>
      <c r="CP560" s="79"/>
      <c r="CQ560" s="79"/>
      <c r="CR560" s="79"/>
      <c r="CS560" s="79"/>
      <c r="CT560" s="79"/>
      <c r="CU560" s="79"/>
      <c r="CV560" s="79"/>
      <c r="CW560" s="79"/>
      <c r="CX560" s="79"/>
      <c r="CY560" s="79"/>
      <c r="CZ560" s="79"/>
      <c r="DA560" s="79"/>
      <c r="DB560" s="79"/>
      <c r="DC560" s="79"/>
      <c r="DD560" s="79"/>
      <c r="DE560" s="79"/>
      <c r="DF560" s="79"/>
      <c r="DG560" s="79"/>
      <c r="DH560" s="79"/>
      <c r="DI560" s="79"/>
      <c r="DJ560" s="79"/>
      <c r="DK560" s="79"/>
      <c r="DL560" s="79"/>
      <c r="DM560" s="79"/>
      <c r="DN560" s="79"/>
      <c r="DO560" s="79"/>
      <c r="DP560" s="79"/>
      <c r="DQ560" s="79"/>
      <c r="DR560" s="79"/>
      <c r="DS560" s="79"/>
      <c r="DT560" s="79"/>
    </row>
    <row r="561" spans="1:124" s="127" customFormat="1" x14ac:dyDescent="0.2">
      <c r="A561" s="123"/>
      <c r="B561" s="122"/>
      <c r="C561" s="123"/>
      <c r="D561" s="123"/>
      <c r="E561" s="123"/>
      <c r="F561" s="123"/>
      <c r="G561" s="123"/>
      <c r="H561" s="123"/>
      <c r="I561" s="123"/>
      <c r="J561" s="123"/>
      <c r="K561" s="123"/>
      <c r="L561" s="123"/>
      <c r="M561" s="123"/>
      <c r="N561" s="123"/>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c r="CI561" s="79"/>
      <c r="CJ561" s="79"/>
      <c r="CK561" s="79"/>
      <c r="CL561" s="79"/>
      <c r="CM561" s="79"/>
      <c r="CN561" s="79"/>
      <c r="CO561" s="79"/>
      <c r="CP561" s="79"/>
      <c r="CQ561" s="79"/>
      <c r="CR561" s="79"/>
      <c r="CS561" s="79"/>
      <c r="CT561" s="79"/>
      <c r="CU561" s="79"/>
      <c r="CV561" s="79"/>
      <c r="CW561" s="79"/>
      <c r="CX561" s="79"/>
      <c r="CY561" s="79"/>
      <c r="CZ561" s="79"/>
      <c r="DA561" s="79"/>
      <c r="DB561" s="79"/>
      <c r="DC561" s="79"/>
      <c r="DD561" s="79"/>
      <c r="DE561" s="79"/>
      <c r="DF561" s="79"/>
      <c r="DG561" s="79"/>
      <c r="DH561" s="79"/>
      <c r="DI561" s="79"/>
      <c r="DJ561" s="79"/>
      <c r="DK561" s="79"/>
      <c r="DL561" s="79"/>
      <c r="DM561" s="79"/>
      <c r="DN561" s="79"/>
      <c r="DO561" s="79"/>
      <c r="DP561" s="79"/>
      <c r="DQ561" s="79"/>
      <c r="DR561" s="79"/>
      <c r="DS561" s="79"/>
      <c r="DT561" s="79"/>
    </row>
    <row r="562" spans="1:124" s="127" customFormat="1" x14ac:dyDescent="0.2">
      <c r="A562" s="123"/>
      <c r="B562" s="122"/>
      <c r="C562" s="123"/>
      <c r="D562" s="123"/>
      <c r="E562" s="123"/>
      <c r="F562" s="123"/>
      <c r="G562" s="123"/>
      <c r="H562" s="123"/>
      <c r="I562" s="123"/>
      <c r="J562" s="123"/>
      <c r="K562" s="123"/>
      <c r="L562" s="123"/>
      <c r="M562" s="123"/>
      <c r="N562" s="123"/>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c r="CI562" s="79"/>
      <c r="CJ562" s="79"/>
      <c r="CK562" s="79"/>
      <c r="CL562" s="79"/>
      <c r="CM562" s="79"/>
      <c r="CN562" s="79"/>
      <c r="CO562" s="79"/>
      <c r="CP562" s="79"/>
      <c r="CQ562" s="79"/>
      <c r="CR562" s="79"/>
      <c r="CS562" s="79"/>
      <c r="CT562" s="79"/>
      <c r="CU562" s="79"/>
      <c r="CV562" s="79"/>
      <c r="CW562" s="79"/>
      <c r="CX562" s="79"/>
      <c r="CY562" s="79"/>
      <c r="CZ562" s="79"/>
      <c r="DA562" s="79"/>
      <c r="DB562" s="79"/>
      <c r="DC562" s="79"/>
      <c r="DD562" s="79"/>
      <c r="DE562" s="79"/>
      <c r="DF562" s="79"/>
      <c r="DG562" s="79"/>
      <c r="DH562" s="79"/>
      <c r="DI562" s="79"/>
      <c r="DJ562" s="79"/>
      <c r="DK562" s="79"/>
      <c r="DL562" s="79"/>
      <c r="DM562" s="79"/>
      <c r="DN562" s="79"/>
      <c r="DO562" s="79"/>
      <c r="DP562" s="79"/>
      <c r="DQ562" s="79"/>
      <c r="DR562" s="79"/>
      <c r="DS562" s="79"/>
      <c r="DT562" s="79"/>
    </row>
    <row r="563" spans="1:124" s="127" customFormat="1" x14ac:dyDescent="0.2">
      <c r="A563" s="123"/>
      <c r="B563" s="122"/>
      <c r="C563" s="123"/>
      <c r="D563" s="123"/>
      <c r="E563" s="123"/>
      <c r="F563" s="123"/>
      <c r="G563" s="123"/>
      <c r="H563" s="123"/>
      <c r="I563" s="123"/>
      <c r="J563" s="123"/>
      <c r="K563" s="123"/>
      <c r="L563" s="123"/>
      <c r="M563" s="123"/>
      <c r="N563" s="123"/>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c r="CI563" s="79"/>
      <c r="CJ563" s="79"/>
      <c r="CK563" s="79"/>
      <c r="CL563" s="79"/>
      <c r="CM563" s="79"/>
      <c r="CN563" s="79"/>
      <c r="CO563" s="79"/>
      <c r="CP563" s="79"/>
      <c r="CQ563" s="79"/>
      <c r="CR563" s="79"/>
      <c r="CS563" s="79"/>
      <c r="CT563" s="79"/>
      <c r="CU563" s="79"/>
      <c r="CV563" s="79"/>
      <c r="CW563" s="79"/>
      <c r="CX563" s="79"/>
      <c r="CY563" s="79"/>
      <c r="CZ563" s="79"/>
      <c r="DA563" s="79"/>
      <c r="DB563" s="79"/>
      <c r="DC563" s="79"/>
      <c r="DD563" s="79"/>
      <c r="DE563" s="79"/>
      <c r="DF563" s="79"/>
      <c r="DG563" s="79"/>
      <c r="DH563" s="79"/>
      <c r="DI563" s="79"/>
      <c r="DJ563" s="79"/>
      <c r="DK563" s="79"/>
      <c r="DL563" s="79"/>
      <c r="DM563" s="79"/>
      <c r="DN563" s="79"/>
      <c r="DO563" s="79"/>
      <c r="DP563" s="79"/>
      <c r="DQ563" s="79"/>
      <c r="DR563" s="79"/>
      <c r="DS563" s="79"/>
      <c r="DT563" s="79"/>
    </row>
    <row r="564" spans="1:124" s="127" customFormat="1" x14ac:dyDescent="0.2">
      <c r="A564" s="123"/>
      <c r="B564" s="122"/>
      <c r="C564" s="123"/>
      <c r="D564" s="123"/>
      <c r="E564" s="123"/>
      <c r="F564" s="123"/>
      <c r="G564" s="123"/>
      <c r="H564" s="123"/>
      <c r="I564" s="123"/>
      <c r="J564" s="123"/>
      <c r="K564" s="123"/>
      <c r="L564" s="123"/>
      <c r="M564" s="123"/>
      <c r="N564" s="123"/>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c r="CI564" s="79"/>
      <c r="CJ564" s="79"/>
      <c r="CK564" s="79"/>
      <c r="CL564" s="79"/>
      <c r="CM564" s="79"/>
      <c r="CN564" s="79"/>
      <c r="CO564" s="79"/>
      <c r="CP564" s="79"/>
      <c r="CQ564" s="79"/>
      <c r="CR564" s="79"/>
      <c r="CS564" s="79"/>
      <c r="CT564" s="79"/>
      <c r="CU564" s="79"/>
      <c r="CV564" s="79"/>
      <c r="CW564" s="79"/>
      <c r="CX564" s="79"/>
      <c r="CY564" s="79"/>
      <c r="CZ564" s="79"/>
      <c r="DA564" s="79"/>
      <c r="DB564" s="79"/>
      <c r="DC564" s="79"/>
      <c r="DD564" s="79"/>
      <c r="DE564" s="79"/>
      <c r="DF564" s="79"/>
      <c r="DG564" s="79"/>
      <c r="DH564" s="79"/>
      <c r="DI564" s="79"/>
      <c r="DJ564" s="79"/>
      <c r="DK564" s="79"/>
      <c r="DL564" s="79"/>
      <c r="DM564" s="79"/>
      <c r="DN564" s="79"/>
      <c r="DO564" s="79"/>
      <c r="DP564" s="79"/>
      <c r="DQ564" s="79"/>
      <c r="DR564" s="79"/>
      <c r="DS564" s="79"/>
      <c r="DT564" s="79"/>
    </row>
    <row r="565" spans="1:124" s="127" customFormat="1" x14ac:dyDescent="0.2">
      <c r="A565" s="123"/>
      <c r="B565" s="122"/>
      <c r="C565" s="123"/>
      <c r="D565" s="123"/>
      <c r="E565" s="123"/>
      <c r="F565" s="123"/>
      <c r="G565" s="123"/>
      <c r="H565" s="123"/>
      <c r="I565" s="123"/>
      <c r="J565" s="123"/>
      <c r="K565" s="123"/>
      <c r="L565" s="123"/>
      <c r="M565" s="123"/>
      <c r="N565" s="123"/>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c r="CI565" s="79"/>
      <c r="CJ565" s="79"/>
      <c r="CK565" s="79"/>
      <c r="CL565" s="79"/>
      <c r="CM565" s="79"/>
      <c r="CN565" s="79"/>
      <c r="CO565" s="79"/>
      <c r="CP565" s="79"/>
      <c r="CQ565" s="79"/>
      <c r="CR565" s="79"/>
      <c r="CS565" s="79"/>
      <c r="CT565" s="79"/>
      <c r="CU565" s="79"/>
      <c r="CV565" s="79"/>
      <c r="CW565" s="79"/>
      <c r="CX565" s="79"/>
      <c r="CY565" s="79"/>
      <c r="CZ565" s="79"/>
      <c r="DA565" s="79"/>
      <c r="DB565" s="79"/>
      <c r="DC565" s="79"/>
      <c r="DD565" s="79"/>
      <c r="DE565" s="79"/>
      <c r="DF565" s="79"/>
      <c r="DG565" s="79"/>
      <c r="DH565" s="79"/>
      <c r="DI565" s="79"/>
      <c r="DJ565" s="79"/>
      <c r="DK565" s="79"/>
      <c r="DL565" s="79"/>
      <c r="DM565" s="79"/>
      <c r="DN565" s="79"/>
      <c r="DO565" s="79"/>
      <c r="DP565" s="79"/>
      <c r="DQ565" s="79"/>
      <c r="DR565" s="79"/>
      <c r="DS565" s="79"/>
      <c r="DT565" s="79"/>
    </row>
    <row r="566" spans="1:124" s="127" customFormat="1" x14ac:dyDescent="0.2">
      <c r="A566" s="123"/>
      <c r="B566" s="122"/>
      <c r="C566" s="123"/>
      <c r="D566" s="123"/>
      <c r="E566" s="123"/>
      <c r="F566" s="123"/>
      <c r="G566" s="123"/>
      <c r="H566" s="123"/>
      <c r="I566" s="123"/>
      <c r="J566" s="123"/>
      <c r="K566" s="123"/>
      <c r="L566" s="123"/>
      <c r="M566" s="123"/>
      <c r="N566" s="123"/>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c r="CI566" s="79"/>
      <c r="CJ566" s="79"/>
      <c r="CK566" s="79"/>
      <c r="CL566" s="79"/>
      <c r="CM566" s="79"/>
      <c r="CN566" s="79"/>
      <c r="CO566" s="79"/>
      <c r="CP566" s="79"/>
      <c r="CQ566" s="79"/>
      <c r="CR566" s="79"/>
      <c r="CS566" s="79"/>
      <c r="CT566" s="79"/>
      <c r="CU566" s="79"/>
      <c r="CV566" s="79"/>
      <c r="CW566" s="79"/>
      <c r="CX566" s="79"/>
      <c r="CY566" s="79"/>
      <c r="CZ566" s="79"/>
      <c r="DA566" s="79"/>
      <c r="DB566" s="79"/>
      <c r="DC566" s="79"/>
      <c r="DD566" s="79"/>
      <c r="DE566" s="79"/>
      <c r="DF566" s="79"/>
      <c r="DG566" s="79"/>
      <c r="DH566" s="79"/>
      <c r="DI566" s="79"/>
      <c r="DJ566" s="79"/>
      <c r="DK566" s="79"/>
      <c r="DL566" s="79"/>
      <c r="DM566" s="79"/>
      <c r="DN566" s="79"/>
      <c r="DO566" s="79"/>
      <c r="DP566" s="79"/>
      <c r="DQ566" s="79"/>
      <c r="DR566" s="79"/>
      <c r="DS566" s="79"/>
      <c r="DT566" s="79"/>
    </row>
    <row r="567" spans="1:124" s="127" customFormat="1" x14ac:dyDescent="0.2">
      <c r="A567" s="123"/>
      <c r="B567" s="122"/>
      <c r="C567" s="123"/>
      <c r="D567" s="123"/>
      <c r="E567" s="123"/>
      <c r="F567" s="123"/>
      <c r="G567" s="123"/>
      <c r="H567" s="123"/>
      <c r="I567" s="123"/>
      <c r="J567" s="123"/>
      <c r="K567" s="123"/>
      <c r="L567" s="123"/>
      <c r="M567" s="123"/>
      <c r="N567" s="123"/>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c r="CI567" s="79"/>
      <c r="CJ567" s="79"/>
      <c r="CK567" s="79"/>
      <c r="CL567" s="79"/>
      <c r="CM567" s="79"/>
      <c r="CN567" s="79"/>
      <c r="CO567" s="79"/>
      <c r="CP567" s="79"/>
      <c r="CQ567" s="79"/>
      <c r="CR567" s="79"/>
      <c r="CS567" s="79"/>
      <c r="CT567" s="79"/>
      <c r="CU567" s="79"/>
      <c r="CV567" s="79"/>
      <c r="CW567" s="79"/>
      <c r="CX567" s="79"/>
      <c r="CY567" s="79"/>
      <c r="CZ567" s="79"/>
      <c r="DA567" s="79"/>
      <c r="DB567" s="79"/>
      <c r="DC567" s="79"/>
      <c r="DD567" s="79"/>
      <c r="DE567" s="79"/>
      <c r="DF567" s="79"/>
      <c r="DG567" s="79"/>
      <c r="DH567" s="79"/>
      <c r="DI567" s="79"/>
      <c r="DJ567" s="79"/>
      <c r="DK567" s="79"/>
      <c r="DL567" s="79"/>
      <c r="DM567" s="79"/>
      <c r="DN567" s="79"/>
      <c r="DO567" s="79"/>
      <c r="DP567" s="79"/>
      <c r="DQ567" s="79"/>
      <c r="DR567" s="79"/>
      <c r="DS567" s="79"/>
      <c r="DT567" s="79"/>
    </row>
    <row r="568" spans="1:124" s="127" customFormat="1" x14ac:dyDescent="0.2">
      <c r="A568" s="123"/>
      <c r="B568" s="122"/>
      <c r="C568" s="123"/>
      <c r="D568" s="123"/>
      <c r="E568" s="123"/>
      <c r="F568" s="123"/>
      <c r="G568" s="123"/>
      <c r="H568" s="123"/>
      <c r="I568" s="123"/>
      <c r="J568" s="123"/>
      <c r="K568" s="123"/>
      <c r="L568" s="123"/>
      <c r="M568" s="123"/>
      <c r="N568" s="123"/>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c r="CI568" s="79"/>
      <c r="CJ568" s="79"/>
      <c r="CK568" s="79"/>
      <c r="CL568" s="79"/>
      <c r="CM568" s="79"/>
      <c r="CN568" s="79"/>
      <c r="CO568" s="79"/>
      <c r="CP568" s="79"/>
      <c r="CQ568" s="79"/>
      <c r="CR568" s="79"/>
      <c r="CS568" s="79"/>
      <c r="CT568" s="79"/>
      <c r="CU568" s="79"/>
      <c r="CV568" s="79"/>
      <c r="CW568" s="79"/>
      <c r="CX568" s="79"/>
      <c r="CY568" s="79"/>
      <c r="CZ568" s="79"/>
      <c r="DA568" s="79"/>
      <c r="DB568" s="79"/>
      <c r="DC568" s="79"/>
      <c r="DD568" s="79"/>
      <c r="DE568" s="79"/>
      <c r="DF568" s="79"/>
      <c r="DG568" s="79"/>
      <c r="DH568" s="79"/>
      <c r="DI568" s="79"/>
      <c r="DJ568" s="79"/>
      <c r="DK568" s="79"/>
      <c r="DL568" s="79"/>
      <c r="DM568" s="79"/>
      <c r="DN568" s="79"/>
      <c r="DO568" s="79"/>
      <c r="DP568" s="79"/>
      <c r="DQ568" s="79"/>
      <c r="DR568" s="79"/>
      <c r="DS568" s="79"/>
      <c r="DT568" s="79"/>
    </row>
    <row r="569" spans="1:124" s="127" customFormat="1" x14ac:dyDescent="0.2">
      <c r="A569" s="123"/>
      <c r="B569" s="122"/>
      <c r="C569" s="123"/>
      <c r="D569" s="123"/>
      <c r="E569" s="123"/>
      <c r="F569" s="123"/>
      <c r="G569" s="123"/>
      <c r="H569" s="123"/>
      <c r="I569" s="123"/>
      <c r="J569" s="123"/>
      <c r="K569" s="123"/>
      <c r="L569" s="123"/>
      <c r="M569" s="123"/>
      <c r="N569" s="123"/>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c r="CI569" s="79"/>
      <c r="CJ569" s="79"/>
      <c r="CK569" s="79"/>
      <c r="CL569" s="79"/>
      <c r="CM569" s="79"/>
      <c r="CN569" s="79"/>
      <c r="CO569" s="79"/>
      <c r="CP569" s="79"/>
      <c r="CQ569" s="79"/>
      <c r="CR569" s="79"/>
      <c r="CS569" s="79"/>
      <c r="CT569" s="79"/>
      <c r="CU569" s="79"/>
      <c r="CV569" s="79"/>
      <c r="CW569" s="79"/>
      <c r="CX569" s="79"/>
      <c r="CY569" s="79"/>
      <c r="CZ569" s="79"/>
      <c r="DA569" s="79"/>
      <c r="DB569" s="79"/>
      <c r="DC569" s="79"/>
      <c r="DD569" s="79"/>
      <c r="DE569" s="79"/>
      <c r="DF569" s="79"/>
      <c r="DG569" s="79"/>
      <c r="DH569" s="79"/>
      <c r="DI569" s="79"/>
      <c r="DJ569" s="79"/>
      <c r="DK569" s="79"/>
      <c r="DL569" s="79"/>
      <c r="DM569" s="79"/>
      <c r="DN569" s="79"/>
      <c r="DO569" s="79"/>
      <c r="DP569" s="79"/>
      <c r="DQ569" s="79"/>
      <c r="DR569" s="79"/>
      <c r="DS569" s="79"/>
      <c r="DT569" s="79"/>
    </row>
    <row r="570" spans="1:124" s="127" customFormat="1" x14ac:dyDescent="0.2">
      <c r="A570" s="123"/>
      <c r="B570" s="122"/>
      <c r="C570" s="123"/>
      <c r="D570" s="123"/>
      <c r="E570" s="123"/>
      <c r="F570" s="123"/>
      <c r="G570" s="123"/>
      <c r="H570" s="123"/>
      <c r="I570" s="123"/>
      <c r="J570" s="123"/>
      <c r="K570" s="123"/>
      <c r="L570" s="123"/>
      <c r="M570" s="123"/>
      <c r="N570" s="123"/>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c r="CI570" s="79"/>
      <c r="CJ570" s="79"/>
      <c r="CK570" s="79"/>
      <c r="CL570" s="79"/>
      <c r="CM570" s="79"/>
      <c r="CN570" s="79"/>
      <c r="CO570" s="79"/>
      <c r="CP570" s="79"/>
      <c r="CQ570" s="79"/>
      <c r="CR570" s="79"/>
      <c r="CS570" s="79"/>
      <c r="CT570" s="79"/>
      <c r="CU570" s="79"/>
      <c r="CV570" s="79"/>
      <c r="CW570" s="79"/>
      <c r="CX570" s="79"/>
      <c r="CY570" s="79"/>
      <c r="CZ570" s="79"/>
      <c r="DA570" s="79"/>
      <c r="DB570" s="79"/>
      <c r="DC570" s="79"/>
      <c r="DD570" s="79"/>
      <c r="DE570" s="79"/>
      <c r="DF570" s="79"/>
      <c r="DG570" s="79"/>
      <c r="DH570" s="79"/>
      <c r="DI570" s="79"/>
      <c r="DJ570" s="79"/>
      <c r="DK570" s="79"/>
      <c r="DL570" s="79"/>
      <c r="DM570" s="79"/>
      <c r="DN570" s="79"/>
      <c r="DO570" s="79"/>
      <c r="DP570" s="79"/>
      <c r="DQ570" s="79"/>
      <c r="DR570" s="79"/>
      <c r="DS570" s="79"/>
      <c r="DT570" s="79"/>
    </row>
    <row r="571" spans="1:124" s="127" customFormat="1" x14ac:dyDescent="0.2">
      <c r="A571" s="123"/>
      <c r="B571" s="122"/>
      <c r="C571" s="123"/>
      <c r="D571" s="123"/>
      <c r="E571" s="123"/>
      <c r="F571" s="123"/>
      <c r="G571" s="123"/>
      <c r="H571" s="123"/>
      <c r="I571" s="123"/>
      <c r="J571" s="123"/>
      <c r="K571" s="123"/>
      <c r="L571" s="123"/>
      <c r="M571" s="123"/>
      <c r="N571" s="123"/>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c r="CI571" s="79"/>
      <c r="CJ571" s="79"/>
      <c r="CK571" s="79"/>
      <c r="CL571" s="79"/>
      <c r="CM571" s="79"/>
      <c r="CN571" s="79"/>
      <c r="CO571" s="79"/>
      <c r="CP571" s="79"/>
      <c r="CQ571" s="79"/>
      <c r="CR571" s="79"/>
      <c r="CS571" s="79"/>
      <c r="CT571" s="79"/>
      <c r="CU571" s="79"/>
      <c r="CV571" s="79"/>
      <c r="CW571" s="79"/>
      <c r="CX571" s="79"/>
      <c r="CY571" s="79"/>
      <c r="CZ571" s="79"/>
      <c r="DA571" s="79"/>
      <c r="DB571" s="79"/>
      <c r="DC571" s="79"/>
      <c r="DD571" s="79"/>
      <c r="DE571" s="79"/>
      <c r="DF571" s="79"/>
      <c r="DG571" s="79"/>
      <c r="DH571" s="79"/>
      <c r="DI571" s="79"/>
      <c r="DJ571" s="79"/>
      <c r="DK571" s="79"/>
      <c r="DL571" s="79"/>
      <c r="DM571" s="79"/>
      <c r="DN571" s="79"/>
      <c r="DO571" s="79"/>
      <c r="DP571" s="79"/>
      <c r="DQ571" s="79"/>
      <c r="DR571" s="79"/>
      <c r="DS571" s="79"/>
      <c r="DT571" s="79"/>
    </row>
    <row r="572" spans="1:124" s="127" customFormat="1" x14ac:dyDescent="0.2">
      <c r="A572" s="123"/>
      <c r="B572" s="122"/>
      <c r="C572" s="123"/>
      <c r="D572" s="123"/>
      <c r="E572" s="123"/>
      <c r="F572" s="123"/>
      <c r="G572" s="123"/>
      <c r="H572" s="123"/>
      <c r="I572" s="123"/>
      <c r="J572" s="123"/>
      <c r="K572" s="123"/>
      <c r="L572" s="123"/>
      <c r="M572" s="123"/>
      <c r="N572" s="123"/>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c r="CI572" s="79"/>
      <c r="CJ572" s="79"/>
      <c r="CK572" s="79"/>
      <c r="CL572" s="79"/>
      <c r="CM572" s="79"/>
      <c r="CN572" s="79"/>
      <c r="CO572" s="79"/>
      <c r="CP572" s="79"/>
      <c r="CQ572" s="79"/>
      <c r="CR572" s="79"/>
      <c r="CS572" s="79"/>
      <c r="CT572" s="79"/>
      <c r="CU572" s="79"/>
      <c r="CV572" s="79"/>
      <c r="CW572" s="79"/>
      <c r="CX572" s="79"/>
      <c r="CY572" s="79"/>
      <c r="CZ572" s="79"/>
      <c r="DA572" s="79"/>
      <c r="DB572" s="79"/>
      <c r="DC572" s="79"/>
      <c r="DD572" s="79"/>
      <c r="DE572" s="79"/>
      <c r="DF572" s="79"/>
      <c r="DG572" s="79"/>
      <c r="DH572" s="79"/>
      <c r="DI572" s="79"/>
      <c r="DJ572" s="79"/>
      <c r="DK572" s="79"/>
      <c r="DL572" s="79"/>
      <c r="DM572" s="79"/>
      <c r="DN572" s="79"/>
      <c r="DO572" s="79"/>
      <c r="DP572" s="79"/>
      <c r="DQ572" s="79"/>
      <c r="DR572" s="79"/>
      <c r="DS572" s="79"/>
      <c r="DT572" s="79"/>
    </row>
    <row r="573" spans="1:124" s="127" customFormat="1" x14ac:dyDescent="0.2">
      <c r="A573" s="123"/>
      <c r="B573" s="122"/>
      <c r="C573" s="123"/>
      <c r="D573" s="123"/>
      <c r="E573" s="123"/>
      <c r="F573" s="123"/>
      <c r="G573" s="123"/>
      <c r="H573" s="123"/>
      <c r="I573" s="123"/>
      <c r="J573" s="123"/>
      <c r="K573" s="123"/>
      <c r="L573" s="123"/>
      <c r="M573" s="123"/>
      <c r="N573" s="123"/>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c r="CI573" s="79"/>
      <c r="CJ573" s="79"/>
      <c r="CK573" s="79"/>
      <c r="CL573" s="79"/>
      <c r="CM573" s="79"/>
      <c r="CN573" s="79"/>
      <c r="CO573" s="79"/>
      <c r="CP573" s="79"/>
      <c r="CQ573" s="79"/>
      <c r="CR573" s="79"/>
      <c r="CS573" s="79"/>
      <c r="CT573" s="79"/>
      <c r="CU573" s="79"/>
      <c r="CV573" s="79"/>
      <c r="CW573" s="79"/>
      <c r="CX573" s="79"/>
      <c r="CY573" s="79"/>
      <c r="CZ573" s="79"/>
      <c r="DA573" s="79"/>
      <c r="DB573" s="79"/>
      <c r="DC573" s="79"/>
      <c r="DD573" s="79"/>
      <c r="DE573" s="79"/>
      <c r="DF573" s="79"/>
      <c r="DG573" s="79"/>
      <c r="DH573" s="79"/>
      <c r="DI573" s="79"/>
      <c r="DJ573" s="79"/>
      <c r="DK573" s="79"/>
      <c r="DL573" s="79"/>
      <c r="DM573" s="79"/>
      <c r="DN573" s="79"/>
      <c r="DO573" s="79"/>
      <c r="DP573" s="79"/>
      <c r="DQ573" s="79"/>
      <c r="DR573" s="79"/>
      <c r="DS573" s="79"/>
      <c r="DT573" s="79"/>
    </row>
    <row r="574" spans="1:124" s="127" customFormat="1" x14ac:dyDescent="0.2">
      <c r="A574" s="123"/>
      <c r="B574" s="122"/>
      <c r="C574" s="123"/>
      <c r="D574" s="123"/>
      <c r="E574" s="123"/>
      <c r="F574" s="123"/>
      <c r="G574" s="123"/>
      <c r="H574" s="123"/>
      <c r="I574" s="123"/>
      <c r="J574" s="123"/>
      <c r="K574" s="123"/>
      <c r="L574" s="123"/>
      <c r="M574" s="123"/>
      <c r="N574" s="123"/>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c r="CI574" s="79"/>
      <c r="CJ574" s="79"/>
      <c r="CK574" s="79"/>
      <c r="CL574" s="79"/>
      <c r="CM574" s="79"/>
      <c r="CN574" s="79"/>
      <c r="CO574" s="79"/>
      <c r="CP574" s="79"/>
      <c r="CQ574" s="79"/>
      <c r="CR574" s="79"/>
      <c r="CS574" s="79"/>
      <c r="CT574" s="79"/>
      <c r="CU574" s="79"/>
      <c r="CV574" s="79"/>
      <c r="CW574" s="79"/>
      <c r="CX574" s="79"/>
      <c r="CY574" s="79"/>
      <c r="CZ574" s="79"/>
      <c r="DA574" s="79"/>
      <c r="DB574" s="79"/>
      <c r="DC574" s="79"/>
      <c r="DD574" s="79"/>
      <c r="DE574" s="79"/>
      <c r="DF574" s="79"/>
      <c r="DG574" s="79"/>
      <c r="DH574" s="79"/>
      <c r="DI574" s="79"/>
      <c r="DJ574" s="79"/>
      <c r="DK574" s="79"/>
      <c r="DL574" s="79"/>
      <c r="DM574" s="79"/>
      <c r="DN574" s="79"/>
      <c r="DO574" s="79"/>
      <c r="DP574" s="79"/>
      <c r="DQ574" s="79"/>
      <c r="DR574" s="79"/>
      <c r="DS574" s="79"/>
      <c r="DT574" s="79"/>
    </row>
    <row r="575" spans="1:124" s="127" customFormat="1" x14ac:dyDescent="0.2">
      <c r="A575" s="123"/>
      <c r="B575" s="122"/>
      <c r="C575" s="123"/>
      <c r="D575" s="123"/>
      <c r="E575" s="123"/>
      <c r="F575" s="123"/>
      <c r="G575" s="123"/>
      <c r="H575" s="123"/>
      <c r="I575" s="123"/>
      <c r="J575" s="123"/>
      <c r="K575" s="123"/>
      <c r="L575" s="123"/>
      <c r="M575" s="123"/>
      <c r="N575" s="123"/>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c r="CI575" s="79"/>
      <c r="CJ575" s="79"/>
      <c r="CK575" s="79"/>
      <c r="CL575" s="79"/>
      <c r="CM575" s="79"/>
      <c r="CN575" s="79"/>
      <c r="CO575" s="79"/>
      <c r="CP575" s="79"/>
      <c r="CQ575" s="79"/>
      <c r="CR575" s="79"/>
      <c r="CS575" s="79"/>
      <c r="CT575" s="79"/>
      <c r="CU575" s="79"/>
      <c r="CV575" s="79"/>
      <c r="CW575" s="79"/>
      <c r="CX575" s="79"/>
      <c r="CY575" s="79"/>
      <c r="CZ575" s="79"/>
      <c r="DA575" s="79"/>
      <c r="DB575" s="79"/>
      <c r="DC575" s="79"/>
      <c r="DD575" s="79"/>
      <c r="DE575" s="79"/>
      <c r="DF575" s="79"/>
      <c r="DG575" s="79"/>
      <c r="DH575" s="79"/>
      <c r="DI575" s="79"/>
      <c r="DJ575" s="79"/>
      <c r="DK575" s="79"/>
      <c r="DL575" s="79"/>
      <c r="DM575" s="79"/>
      <c r="DN575" s="79"/>
      <c r="DO575" s="79"/>
      <c r="DP575" s="79"/>
      <c r="DQ575" s="79"/>
      <c r="DR575" s="79"/>
      <c r="DS575" s="79"/>
      <c r="DT575" s="79"/>
    </row>
    <row r="576" spans="1:124" s="127" customFormat="1" x14ac:dyDescent="0.2">
      <c r="A576" s="123"/>
      <c r="B576" s="122"/>
      <c r="C576" s="123"/>
      <c r="D576" s="123"/>
      <c r="E576" s="123"/>
      <c r="F576" s="123"/>
      <c r="G576" s="123"/>
      <c r="H576" s="123"/>
      <c r="I576" s="123"/>
      <c r="J576" s="123"/>
      <c r="K576" s="123"/>
      <c r="L576" s="123"/>
      <c r="M576" s="123"/>
      <c r="N576" s="123"/>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c r="CI576" s="79"/>
      <c r="CJ576" s="79"/>
      <c r="CK576" s="79"/>
      <c r="CL576" s="79"/>
      <c r="CM576" s="79"/>
      <c r="CN576" s="79"/>
      <c r="CO576" s="79"/>
      <c r="CP576" s="79"/>
      <c r="CQ576" s="79"/>
      <c r="CR576" s="79"/>
      <c r="CS576" s="79"/>
      <c r="CT576" s="79"/>
      <c r="CU576" s="79"/>
      <c r="CV576" s="79"/>
      <c r="CW576" s="79"/>
      <c r="CX576" s="79"/>
      <c r="CY576" s="79"/>
      <c r="CZ576" s="79"/>
      <c r="DA576" s="79"/>
      <c r="DB576" s="79"/>
      <c r="DC576" s="79"/>
      <c r="DD576" s="79"/>
      <c r="DE576" s="79"/>
      <c r="DF576" s="79"/>
      <c r="DG576" s="79"/>
      <c r="DH576" s="79"/>
      <c r="DI576" s="79"/>
      <c r="DJ576" s="79"/>
      <c r="DK576" s="79"/>
      <c r="DL576" s="79"/>
      <c r="DM576" s="79"/>
      <c r="DN576" s="79"/>
      <c r="DO576" s="79"/>
      <c r="DP576" s="79"/>
      <c r="DQ576" s="79"/>
      <c r="DR576" s="79"/>
      <c r="DS576" s="79"/>
      <c r="DT576" s="79"/>
    </row>
    <row r="577" spans="1:124" s="127" customFormat="1" x14ac:dyDescent="0.2">
      <c r="A577" s="123"/>
      <c r="B577" s="122"/>
      <c r="C577" s="123"/>
      <c r="D577" s="123"/>
      <c r="E577" s="123"/>
      <c r="F577" s="123"/>
      <c r="G577" s="123"/>
      <c r="H577" s="123"/>
      <c r="I577" s="123"/>
      <c r="J577" s="123"/>
      <c r="K577" s="123"/>
      <c r="L577" s="123"/>
      <c r="M577" s="123"/>
      <c r="N577" s="123"/>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c r="CI577" s="79"/>
      <c r="CJ577" s="79"/>
      <c r="CK577" s="79"/>
      <c r="CL577" s="79"/>
      <c r="CM577" s="79"/>
      <c r="CN577" s="79"/>
      <c r="CO577" s="79"/>
      <c r="CP577" s="79"/>
      <c r="CQ577" s="79"/>
      <c r="CR577" s="79"/>
      <c r="CS577" s="79"/>
      <c r="CT577" s="79"/>
      <c r="CU577" s="79"/>
      <c r="CV577" s="79"/>
      <c r="CW577" s="79"/>
      <c r="CX577" s="79"/>
      <c r="CY577" s="79"/>
      <c r="CZ577" s="79"/>
      <c r="DA577" s="79"/>
      <c r="DB577" s="79"/>
      <c r="DC577" s="79"/>
      <c r="DD577" s="79"/>
      <c r="DE577" s="79"/>
      <c r="DF577" s="79"/>
      <c r="DG577" s="79"/>
      <c r="DH577" s="79"/>
      <c r="DI577" s="79"/>
      <c r="DJ577" s="79"/>
      <c r="DK577" s="79"/>
      <c r="DL577" s="79"/>
      <c r="DM577" s="79"/>
      <c r="DN577" s="79"/>
      <c r="DO577" s="79"/>
      <c r="DP577" s="79"/>
      <c r="DQ577" s="79"/>
      <c r="DR577" s="79"/>
      <c r="DS577" s="79"/>
      <c r="DT577" s="79"/>
    </row>
    <row r="578" spans="1:124" s="127" customFormat="1" x14ac:dyDescent="0.2">
      <c r="A578" s="123"/>
      <c r="B578" s="122"/>
      <c r="C578" s="123"/>
      <c r="D578" s="123"/>
      <c r="E578" s="123"/>
      <c r="F578" s="123"/>
      <c r="G578" s="123"/>
      <c r="H578" s="123"/>
      <c r="I578" s="123"/>
      <c r="J578" s="123"/>
      <c r="K578" s="123"/>
      <c r="L578" s="123"/>
      <c r="M578" s="123"/>
      <c r="N578" s="123"/>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c r="CI578" s="79"/>
      <c r="CJ578" s="79"/>
      <c r="CK578" s="79"/>
      <c r="CL578" s="79"/>
      <c r="CM578" s="79"/>
      <c r="CN578" s="79"/>
      <c r="CO578" s="79"/>
      <c r="CP578" s="79"/>
      <c r="CQ578" s="79"/>
      <c r="CR578" s="79"/>
      <c r="CS578" s="79"/>
      <c r="CT578" s="79"/>
      <c r="CU578" s="79"/>
      <c r="CV578" s="79"/>
      <c r="CW578" s="79"/>
      <c r="CX578" s="79"/>
      <c r="CY578" s="79"/>
      <c r="CZ578" s="79"/>
      <c r="DA578" s="79"/>
      <c r="DB578" s="79"/>
      <c r="DC578" s="79"/>
      <c r="DD578" s="79"/>
      <c r="DE578" s="79"/>
      <c r="DF578" s="79"/>
      <c r="DG578" s="79"/>
      <c r="DH578" s="79"/>
      <c r="DI578" s="79"/>
      <c r="DJ578" s="79"/>
      <c r="DK578" s="79"/>
      <c r="DL578" s="79"/>
      <c r="DM578" s="79"/>
      <c r="DN578" s="79"/>
      <c r="DO578" s="79"/>
      <c r="DP578" s="79"/>
      <c r="DQ578" s="79"/>
      <c r="DR578" s="79"/>
      <c r="DS578" s="79"/>
      <c r="DT578" s="79"/>
    </row>
    <row r="579" spans="1:124" s="127" customFormat="1" x14ac:dyDescent="0.2">
      <c r="A579" s="123"/>
      <c r="B579" s="122"/>
      <c r="C579" s="123"/>
      <c r="D579" s="123"/>
      <c r="E579" s="123"/>
      <c r="F579" s="123"/>
      <c r="G579" s="123"/>
      <c r="H579" s="123"/>
      <c r="I579" s="123"/>
      <c r="J579" s="123"/>
      <c r="K579" s="123"/>
      <c r="L579" s="123"/>
      <c r="M579" s="123"/>
      <c r="N579" s="123"/>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c r="CI579" s="79"/>
      <c r="CJ579" s="79"/>
      <c r="CK579" s="79"/>
      <c r="CL579" s="79"/>
      <c r="CM579" s="79"/>
      <c r="CN579" s="79"/>
      <c r="CO579" s="79"/>
      <c r="CP579" s="79"/>
      <c r="CQ579" s="79"/>
      <c r="CR579" s="79"/>
      <c r="CS579" s="79"/>
      <c r="CT579" s="79"/>
      <c r="CU579" s="79"/>
      <c r="CV579" s="79"/>
      <c r="CW579" s="79"/>
      <c r="CX579" s="79"/>
      <c r="CY579" s="79"/>
      <c r="CZ579" s="79"/>
      <c r="DA579" s="79"/>
      <c r="DB579" s="79"/>
      <c r="DC579" s="79"/>
      <c r="DD579" s="79"/>
      <c r="DE579" s="79"/>
      <c r="DF579" s="79"/>
      <c r="DG579" s="79"/>
      <c r="DH579" s="79"/>
      <c r="DI579" s="79"/>
      <c r="DJ579" s="79"/>
      <c r="DK579" s="79"/>
      <c r="DL579" s="79"/>
      <c r="DM579" s="79"/>
      <c r="DN579" s="79"/>
      <c r="DO579" s="79"/>
      <c r="DP579" s="79"/>
      <c r="DQ579" s="79"/>
      <c r="DR579" s="79"/>
      <c r="DS579" s="79"/>
      <c r="DT579" s="79"/>
    </row>
    <row r="580" spans="1:124" s="127" customFormat="1" x14ac:dyDescent="0.2">
      <c r="A580" s="123"/>
      <c r="B580" s="122"/>
      <c r="C580" s="123"/>
      <c r="D580" s="123"/>
      <c r="E580" s="123"/>
      <c r="F580" s="123"/>
      <c r="G580" s="123"/>
      <c r="H580" s="123"/>
      <c r="I580" s="123"/>
      <c r="J580" s="123"/>
      <c r="K580" s="123"/>
      <c r="L580" s="123"/>
      <c r="M580" s="123"/>
      <c r="N580" s="123"/>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c r="CI580" s="79"/>
      <c r="CJ580" s="79"/>
      <c r="CK580" s="79"/>
      <c r="CL580" s="79"/>
      <c r="CM580" s="79"/>
      <c r="CN580" s="79"/>
      <c r="CO580" s="79"/>
      <c r="CP580" s="79"/>
      <c r="CQ580" s="79"/>
      <c r="CR580" s="79"/>
      <c r="CS580" s="79"/>
      <c r="CT580" s="79"/>
      <c r="CU580" s="79"/>
      <c r="CV580" s="79"/>
      <c r="CW580" s="79"/>
      <c r="CX580" s="79"/>
      <c r="CY580" s="79"/>
      <c r="CZ580" s="79"/>
      <c r="DA580" s="79"/>
      <c r="DB580" s="79"/>
      <c r="DC580" s="79"/>
      <c r="DD580" s="79"/>
      <c r="DE580" s="79"/>
      <c r="DF580" s="79"/>
      <c r="DG580" s="79"/>
      <c r="DH580" s="79"/>
      <c r="DI580" s="79"/>
      <c r="DJ580" s="79"/>
      <c r="DK580" s="79"/>
      <c r="DL580" s="79"/>
      <c r="DM580" s="79"/>
      <c r="DN580" s="79"/>
      <c r="DO580" s="79"/>
      <c r="DP580" s="79"/>
      <c r="DQ580" s="79"/>
      <c r="DR580" s="79"/>
      <c r="DS580" s="79"/>
      <c r="DT580" s="79"/>
    </row>
    <row r="581" spans="1:124" s="127" customFormat="1" x14ac:dyDescent="0.2">
      <c r="A581" s="123"/>
      <c r="B581" s="122"/>
      <c r="C581" s="123"/>
      <c r="D581" s="123"/>
      <c r="E581" s="123"/>
      <c r="F581" s="123"/>
      <c r="G581" s="123"/>
      <c r="H581" s="123"/>
      <c r="I581" s="123"/>
      <c r="J581" s="123"/>
      <c r="K581" s="123"/>
      <c r="L581" s="123"/>
      <c r="M581" s="123"/>
      <c r="N581" s="123"/>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c r="CI581" s="79"/>
      <c r="CJ581" s="79"/>
      <c r="CK581" s="79"/>
      <c r="CL581" s="79"/>
      <c r="CM581" s="79"/>
      <c r="CN581" s="79"/>
      <c r="CO581" s="79"/>
      <c r="CP581" s="79"/>
      <c r="CQ581" s="79"/>
      <c r="CR581" s="79"/>
      <c r="CS581" s="79"/>
      <c r="CT581" s="79"/>
      <c r="CU581" s="79"/>
      <c r="CV581" s="79"/>
      <c r="CW581" s="79"/>
      <c r="CX581" s="79"/>
      <c r="CY581" s="79"/>
      <c r="CZ581" s="79"/>
      <c r="DA581" s="79"/>
      <c r="DB581" s="79"/>
      <c r="DC581" s="79"/>
      <c r="DD581" s="79"/>
      <c r="DE581" s="79"/>
      <c r="DF581" s="79"/>
      <c r="DG581" s="79"/>
      <c r="DH581" s="79"/>
      <c r="DI581" s="79"/>
      <c r="DJ581" s="79"/>
      <c r="DK581" s="79"/>
      <c r="DL581" s="79"/>
      <c r="DM581" s="79"/>
      <c r="DN581" s="79"/>
      <c r="DO581" s="79"/>
      <c r="DP581" s="79"/>
      <c r="DQ581" s="79"/>
      <c r="DR581" s="79"/>
      <c r="DS581" s="79"/>
      <c r="DT581" s="79"/>
    </row>
    <row r="582" spans="1:124" s="127" customFormat="1" x14ac:dyDescent="0.2">
      <c r="A582" s="123"/>
      <c r="B582" s="122"/>
      <c r="C582" s="123"/>
      <c r="D582" s="123"/>
      <c r="E582" s="123"/>
      <c r="F582" s="123"/>
      <c r="G582" s="123"/>
      <c r="H582" s="123"/>
      <c r="I582" s="123"/>
      <c r="J582" s="123"/>
      <c r="K582" s="123"/>
      <c r="L582" s="123"/>
      <c r="M582" s="123"/>
      <c r="N582" s="123"/>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c r="CI582" s="79"/>
      <c r="CJ582" s="79"/>
      <c r="CK582" s="79"/>
      <c r="CL582" s="79"/>
      <c r="CM582" s="79"/>
      <c r="CN582" s="79"/>
      <c r="CO582" s="79"/>
      <c r="CP582" s="79"/>
      <c r="CQ582" s="79"/>
      <c r="CR582" s="79"/>
      <c r="CS582" s="79"/>
      <c r="CT582" s="79"/>
      <c r="CU582" s="79"/>
      <c r="CV582" s="79"/>
      <c r="CW582" s="79"/>
      <c r="CX582" s="79"/>
      <c r="CY582" s="79"/>
      <c r="CZ582" s="79"/>
      <c r="DA582" s="79"/>
      <c r="DB582" s="79"/>
      <c r="DC582" s="79"/>
      <c r="DD582" s="79"/>
      <c r="DE582" s="79"/>
      <c r="DF582" s="79"/>
      <c r="DG582" s="79"/>
      <c r="DH582" s="79"/>
      <c r="DI582" s="79"/>
      <c r="DJ582" s="79"/>
      <c r="DK582" s="79"/>
      <c r="DL582" s="79"/>
      <c r="DM582" s="79"/>
      <c r="DN582" s="79"/>
      <c r="DO582" s="79"/>
      <c r="DP582" s="79"/>
      <c r="DQ582" s="79"/>
      <c r="DR582" s="79"/>
      <c r="DS582" s="79"/>
      <c r="DT582" s="79"/>
    </row>
    <row r="583" spans="1:124" s="127" customFormat="1" x14ac:dyDescent="0.2">
      <c r="A583" s="123"/>
      <c r="B583" s="122"/>
      <c r="C583" s="123"/>
      <c r="D583" s="123"/>
      <c r="E583" s="123"/>
      <c r="F583" s="123"/>
      <c r="G583" s="123"/>
      <c r="H583" s="123"/>
      <c r="I583" s="123"/>
      <c r="J583" s="123"/>
      <c r="K583" s="123"/>
      <c r="L583" s="123"/>
      <c r="M583" s="123"/>
      <c r="N583" s="123"/>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c r="CI583" s="79"/>
      <c r="CJ583" s="79"/>
      <c r="CK583" s="79"/>
      <c r="CL583" s="79"/>
      <c r="CM583" s="79"/>
      <c r="CN583" s="79"/>
      <c r="CO583" s="79"/>
      <c r="CP583" s="79"/>
      <c r="CQ583" s="79"/>
      <c r="CR583" s="79"/>
      <c r="CS583" s="79"/>
      <c r="CT583" s="79"/>
      <c r="CU583" s="79"/>
      <c r="CV583" s="79"/>
      <c r="CW583" s="79"/>
      <c r="CX583" s="79"/>
      <c r="CY583" s="79"/>
      <c r="CZ583" s="79"/>
      <c r="DA583" s="79"/>
      <c r="DB583" s="79"/>
      <c r="DC583" s="79"/>
      <c r="DD583" s="79"/>
      <c r="DE583" s="79"/>
      <c r="DF583" s="79"/>
      <c r="DG583" s="79"/>
      <c r="DH583" s="79"/>
      <c r="DI583" s="79"/>
      <c r="DJ583" s="79"/>
      <c r="DK583" s="79"/>
      <c r="DL583" s="79"/>
      <c r="DM583" s="79"/>
      <c r="DN583" s="79"/>
      <c r="DO583" s="79"/>
      <c r="DP583" s="79"/>
      <c r="DQ583" s="79"/>
      <c r="DR583" s="79"/>
      <c r="DS583" s="79"/>
      <c r="DT583" s="79"/>
    </row>
    <row r="584" spans="1:124" s="127" customFormat="1" x14ac:dyDescent="0.2">
      <c r="A584" s="123"/>
      <c r="B584" s="122"/>
      <c r="C584" s="123"/>
      <c r="D584" s="123"/>
      <c r="E584" s="123"/>
      <c r="F584" s="123"/>
      <c r="G584" s="123"/>
      <c r="H584" s="123"/>
      <c r="I584" s="123"/>
      <c r="J584" s="123"/>
      <c r="K584" s="123"/>
      <c r="L584" s="123"/>
      <c r="M584" s="123"/>
      <c r="N584" s="123"/>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c r="CI584" s="79"/>
      <c r="CJ584" s="79"/>
      <c r="CK584" s="79"/>
      <c r="CL584" s="79"/>
      <c r="CM584" s="79"/>
      <c r="CN584" s="79"/>
      <c r="CO584" s="79"/>
      <c r="CP584" s="79"/>
      <c r="CQ584" s="79"/>
      <c r="CR584" s="79"/>
      <c r="CS584" s="79"/>
      <c r="CT584" s="79"/>
      <c r="CU584" s="79"/>
      <c r="CV584" s="79"/>
      <c r="CW584" s="79"/>
      <c r="CX584" s="79"/>
      <c r="CY584" s="79"/>
      <c r="CZ584" s="79"/>
      <c r="DA584" s="79"/>
      <c r="DB584" s="79"/>
      <c r="DC584" s="79"/>
      <c r="DD584" s="79"/>
      <c r="DE584" s="79"/>
      <c r="DF584" s="79"/>
      <c r="DG584" s="79"/>
      <c r="DH584" s="79"/>
      <c r="DI584" s="79"/>
      <c r="DJ584" s="79"/>
      <c r="DK584" s="79"/>
      <c r="DL584" s="79"/>
      <c r="DM584" s="79"/>
      <c r="DN584" s="79"/>
      <c r="DO584" s="79"/>
      <c r="DP584" s="79"/>
      <c r="DQ584" s="79"/>
      <c r="DR584" s="79"/>
      <c r="DS584" s="79"/>
      <c r="DT584" s="79"/>
    </row>
    <row r="585" spans="1:124" s="127" customFormat="1" x14ac:dyDescent="0.2">
      <c r="A585" s="123"/>
      <c r="B585" s="122"/>
      <c r="C585" s="123"/>
      <c r="D585" s="123"/>
      <c r="E585" s="123"/>
      <c r="F585" s="123"/>
      <c r="G585" s="123"/>
      <c r="H585" s="123"/>
      <c r="I585" s="123"/>
      <c r="J585" s="123"/>
      <c r="K585" s="123"/>
      <c r="L585" s="123"/>
      <c r="M585" s="123"/>
      <c r="N585" s="123"/>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c r="CI585" s="79"/>
      <c r="CJ585" s="79"/>
      <c r="CK585" s="79"/>
      <c r="CL585" s="79"/>
      <c r="CM585" s="79"/>
      <c r="CN585" s="79"/>
      <c r="CO585" s="79"/>
      <c r="CP585" s="79"/>
      <c r="CQ585" s="79"/>
      <c r="CR585" s="79"/>
      <c r="CS585" s="79"/>
      <c r="CT585" s="79"/>
      <c r="CU585" s="79"/>
      <c r="CV585" s="79"/>
      <c r="CW585" s="79"/>
      <c r="CX585" s="79"/>
      <c r="CY585" s="79"/>
      <c r="CZ585" s="79"/>
      <c r="DA585" s="79"/>
      <c r="DB585" s="79"/>
      <c r="DC585" s="79"/>
      <c r="DD585" s="79"/>
      <c r="DE585" s="79"/>
      <c r="DF585" s="79"/>
      <c r="DG585" s="79"/>
      <c r="DH585" s="79"/>
      <c r="DI585" s="79"/>
      <c r="DJ585" s="79"/>
      <c r="DK585" s="79"/>
      <c r="DL585" s="79"/>
      <c r="DM585" s="79"/>
      <c r="DN585" s="79"/>
      <c r="DO585" s="79"/>
      <c r="DP585" s="79"/>
      <c r="DQ585" s="79"/>
      <c r="DR585" s="79"/>
      <c r="DS585" s="79"/>
      <c r="DT585" s="79"/>
    </row>
  </sheetData>
  <sheetProtection sheet="1" objects="1" scenarios="1"/>
  <mergeCells count="28">
    <mergeCell ref="J2:N2"/>
    <mergeCell ref="A4:A5"/>
    <mergeCell ref="A6:N6"/>
    <mergeCell ref="A8:N8"/>
    <mergeCell ref="G9:G19"/>
    <mergeCell ref="I9:I19"/>
    <mergeCell ref="M9:M19"/>
    <mergeCell ref="N9:N19"/>
    <mergeCell ref="G37:G47"/>
    <mergeCell ref="I37:I47"/>
    <mergeCell ref="M37:M47"/>
    <mergeCell ref="N37:N47"/>
    <mergeCell ref="A20:N20"/>
    <mergeCell ref="G21:G30"/>
    <mergeCell ref="I21:I30"/>
    <mergeCell ref="M21:M30"/>
    <mergeCell ref="N21:N30"/>
    <mergeCell ref="A31:N31"/>
    <mergeCell ref="G32:G35"/>
    <mergeCell ref="I32:I35"/>
    <mergeCell ref="M32:M35"/>
    <mergeCell ref="N32:N35"/>
    <mergeCell ref="A36:N36"/>
    <mergeCell ref="B48:C48"/>
    <mergeCell ref="G49:G52"/>
    <mergeCell ref="I49:I52"/>
    <mergeCell ref="M49:M52"/>
    <mergeCell ref="N49:N52"/>
  </mergeCells>
  <hyperlinks>
    <hyperlink ref="A1" r:id="rId1" display="Design Resource Index from the Pedestrian and Bicycle Information Center"/>
  </hyperlinks>
  <pageMargins left="0.25" right="0.25" top="0.75" bottom="0.75" header="0.3" footer="0.3"/>
  <pageSetup paperSize="17" scale="50" fitToWidth="0" fitToHeight="0" orientation="landscape"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Sidewalks</vt:lpstr>
      <vt:lpstr>Multi-Use Paths</vt:lpstr>
      <vt:lpstr>Bike Lanes</vt:lpstr>
      <vt:lpstr>SidewalkCalcs</vt:lpstr>
      <vt:lpstr>MultiUsePathCalcs</vt:lpstr>
      <vt:lpstr>BikeLanes Calcs</vt:lpstr>
      <vt:lpstr>National Design Guides</vt:lpstr>
      <vt:lpstr>On-Street Bicycle Facilities</vt:lpstr>
      <vt:lpstr>Shared Use Path</vt:lpstr>
      <vt:lpstr>Pedestrian Facility Design</vt:lpstr>
      <vt:lpstr>State&amp;Local Resources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nvogt</dc:creator>
  <cp:lastModifiedBy>Microsoft Office User</cp:lastModifiedBy>
  <cp:lastPrinted>2015-10-09T13:06:08Z</cp:lastPrinted>
  <dcterms:created xsi:type="dcterms:W3CDTF">2015-07-21T15:32:09Z</dcterms:created>
  <dcterms:modified xsi:type="dcterms:W3CDTF">2017-12-13T19:49:05Z</dcterms:modified>
</cp:coreProperties>
</file>