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Planning &amp; Sustainability\Projects\insight2050\Housing Study\Deliverables\Final Elements\"/>
    </mc:Choice>
  </mc:AlternateContent>
  <workbookProtection workbookAlgorithmName="SHA-512" workbookHashValue="P2wxJPlvFdmmewI1coJS+g/kY6csFPUkFx/jtcPYH00VBXYQKto9eQpH/KJ5N1LkZtgitkhwtR5TtvaPV5Gd1w==" workbookSaltValue="cDNwb1rzhze13KwDLRTVOw==" workbookSpinCount="100000" lockStructure="1"/>
  <bookViews>
    <workbookView xWindow="19089" yWindow="-111" windowWidth="38623" windowHeight="21223"/>
  </bookViews>
  <sheets>
    <sheet name="READ_ME" sheetId="9" r:id="rId1"/>
    <sheet name="Matrix" sheetId="1" r:id="rId2"/>
    <sheet name="TOTALS" sheetId="8" r:id="rId3"/>
    <sheet name="Ohio Housing Trust Fund Awards" sheetId="3" state="hidden" r:id="rId4"/>
    <sheet name="FHLB" sheetId="6" state="hidden" r:id="rId5"/>
    <sheet name="NIP" sheetId="7" state="hidden" r:id="rId6"/>
  </sheets>
  <definedNames>
    <definedName name="_xlnm._FilterDatabase" localSheetId="1" hidden="1">Matrix!$A$2:$AT$57</definedName>
  </definedNames>
  <calcPr calcId="162913"/>
  <pivotCaches>
    <pivotCache cacheId="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2" i="1" l="1"/>
  <c r="AF4" i="1"/>
  <c r="AF17" i="1"/>
  <c r="AF8" i="1"/>
  <c r="AF7" i="1"/>
  <c r="B12" i="8"/>
  <c r="AI11" i="1" l="1"/>
  <c r="AI12" i="1"/>
  <c r="AI13" i="1"/>
  <c r="BR6" i="1" l="1"/>
  <c r="BS6" i="1"/>
  <c r="BT6" i="1"/>
  <c r="BU6" i="1"/>
  <c r="BV6" i="1"/>
  <c r="BW6" i="1"/>
  <c r="BX6" i="1"/>
  <c r="BY6" i="1"/>
  <c r="BZ6" i="1"/>
  <c r="CA6" i="1"/>
  <c r="CB6" i="1"/>
  <c r="CC6" i="1"/>
  <c r="BQ6" i="1"/>
  <c r="BR5" i="1"/>
  <c r="BS5" i="1"/>
  <c r="BT5" i="1"/>
  <c r="BU5" i="1"/>
  <c r="BV5" i="1"/>
  <c r="BW5" i="1"/>
  <c r="BX5" i="1"/>
  <c r="BY5" i="1"/>
  <c r="BZ5" i="1"/>
  <c r="CA5" i="1"/>
  <c r="CB5" i="1"/>
  <c r="CC5" i="1"/>
  <c r="BQ5" i="1"/>
  <c r="BR4" i="1"/>
  <c r="BU4" i="1"/>
  <c r="BV4" i="1"/>
  <c r="BW4" i="1"/>
  <c r="BY4" i="1"/>
  <c r="BZ4" i="1"/>
  <c r="CB4" i="1"/>
  <c r="CC4" i="1"/>
  <c r="BQ4" i="1"/>
  <c r="BR3" i="1"/>
  <c r="BS3" i="1"/>
  <c r="BV3" i="1"/>
  <c r="BW3" i="1"/>
  <c r="BX3" i="1"/>
  <c r="BY3" i="1"/>
  <c r="BZ3" i="1"/>
  <c r="CA3" i="1"/>
  <c r="CB3" i="1"/>
  <c r="CC3" i="1"/>
  <c r="BQ3" i="1"/>
  <c r="AG36" i="1" l="1"/>
  <c r="AH40" i="1"/>
  <c r="BX4" i="1" l="1"/>
  <c r="BT4" i="1"/>
  <c r="BS4" i="1"/>
  <c r="CA4" i="1"/>
  <c r="AL61" i="1"/>
  <c r="AM61" i="1"/>
  <c r="AL60" i="1"/>
  <c r="AM60" i="1"/>
  <c r="B9" i="7"/>
  <c r="C9" i="7"/>
  <c r="AI21" i="1"/>
  <c r="C9" i="6"/>
  <c r="D9" i="6"/>
  <c r="E9" i="6"/>
  <c r="B9" i="6"/>
  <c r="AG61" i="1" l="1"/>
  <c r="BT3" i="1" l="1"/>
  <c r="BU3" i="1"/>
  <c r="AH18" i="1"/>
  <c r="AS61" i="1" l="1"/>
  <c r="AR61" i="1"/>
  <c r="AJ61" i="1"/>
  <c r="AK61" i="1"/>
  <c r="AN61" i="1"/>
  <c r="AO61" i="1"/>
  <c r="AP61" i="1"/>
  <c r="AQ61" i="1"/>
  <c r="AS60" i="1"/>
  <c r="AH60" i="1"/>
  <c r="AI60" i="1"/>
  <c r="AJ60" i="1"/>
  <c r="AK60" i="1"/>
  <c r="AN60" i="1"/>
  <c r="AO60" i="1"/>
  <c r="AP60" i="1"/>
  <c r="AQ60" i="1"/>
  <c r="AR60" i="1"/>
  <c r="D60" i="1"/>
  <c r="E60" i="1"/>
  <c r="F60" i="1"/>
  <c r="G60" i="1"/>
  <c r="H60" i="1"/>
  <c r="I60" i="1"/>
  <c r="J60" i="1"/>
  <c r="K60" i="1"/>
  <c r="L60" i="1"/>
  <c r="M60" i="1"/>
  <c r="N60" i="1"/>
  <c r="O60" i="1"/>
  <c r="P60" i="1"/>
  <c r="Q60" i="1"/>
  <c r="R60" i="1"/>
  <c r="S60" i="1"/>
  <c r="T60" i="1"/>
  <c r="U60" i="1"/>
  <c r="V60" i="1"/>
  <c r="W60" i="1"/>
  <c r="X60" i="1"/>
  <c r="Y60" i="1"/>
  <c r="Z60" i="1"/>
  <c r="AA60" i="1"/>
  <c r="AB60" i="1"/>
  <c r="AC60" i="1"/>
  <c r="AD60" i="1"/>
  <c r="AF60" i="1"/>
  <c r="AG60" i="1"/>
  <c r="C60" i="1"/>
  <c r="AI4" i="1"/>
  <c r="AI8" i="1"/>
  <c r="AI9" i="1"/>
  <c r="AI17" i="1"/>
  <c r="AI20" i="1"/>
  <c r="AI22" i="1"/>
  <c r="AI24" i="1"/>
  <c r="AI25" i="1"/>
  <c r="AI26" i="1"/>
  <c r="AI27" i="1"/>
  <c r="AI28" i="1"/>
  <c r="AI29" i="1"/>
  <c r="AI30" i="1"/>
  <c r="AI31" i="1"/>
  <c r="AI32" i="1"/>
  <c r="AI33" i="1"/>
  <c r="AI36" i="1"/>
  <c r="AI37" i="1"/>
  <c r="AI38" i="1"/>
  <c r="AI39" i="1"/>
  <c r="AI40" i="1"/>
  <c r="AI41" i="1"/>
  <c r="AI42" i="1"/>
  <c r="AI43" i="1"/>
  <c r="AI44" i="1"/>
  <c r="AI45" i="1"/>
  <c r="AI46" i="1"/>
  <c r="AI47" i="1"/>
  <c r="AI48" i="1"/>
  <c r="AI49" i="1"/>
  <c r="AI50" i="1"/>
  <c r="AI51" i="1"/>
  <c r="AI52" i="1"/>
  <c r="AI53" i="1"/>
  <c r="AI54" i="1"/>
  <c r="AI55" i="1"/>
  <c r="AI56" i="1"/>
  <c r="AI57" i="1"/>
  <c r="AI3" i="1"/>
  <c r="AH27" i="1" l="1"/>
  <c r="AH61" i="1" s="1"/>
  <c r="I61" i="1"/>
  <c r="AI7" i="1" l="1"/>
  <c r="AI6" i="1"/>
  <c r="AI61" i="1" s="1"/>
  <c r="AD61" i="1" l="1"/>
  <c r="AF61" i="1"/>
  <c r="V61" i="1"/>
  <c r="W61" i="1"/>
  <c r="X61" i="1"/>
  <c r="Y61" i="1"/>
  <c r="Z61" i="1"/>
  <c r="AA61" i="1"/>
  <c r="AB61" i="1"/>
  <c r="AC61" i="1"/>
  <c r="U61" i="1"/>
  <c r="D61" i="1"/>
  <c r="E61" i="1"/>
  <c r="F61" i="1"/>
  <c r="G61" i="1"/>
  <c r="H61" i="1"/>
  <c r="J61" i="1"/>
  <c r="K61" i="1"/>
  <c r="L61" i="1"/>
  <c r="M61" i="1"/>
  <c r="N61" i="1"/>
  <c r="O61" i="1"/>
  <c r="P61" i="1"/>
  <c r="Q61" i="1"/>
  <c r="R61" i="1"/>
  <c r="S61" i="1"/>
  <c r="T61" i="1"/>
  <c r="C61" i="1"/>
</calcChain>
</file>

<file path=xl/comments1.xml><?xml version="1.0" encoding="utf-8"?>
<comments xmlns="http://schemas.openxmlformats.org/spreadsheetml/2006/main">
  <authors>
    <author>Unknown</author>
  </authors>
  <commentList>
    <comment ref="AF2" authorId="0" shapeId="0">
      <text>
        <r>
          <rPr>
            <b/>
            <sz val="9"/>
            <color indexed="81"/>
            <rFont val="Tahoma"/>
            <family val="2"/>
          </rPr>
          <t>Unknown:</t>
        </r>
        <r>
          <rPr>
            <sz val="9"/>
            <color indexed="81"/>
            <rFont val="Tahoma"/>
            <family val="2"/>
          </rPr>
          <t xml:space="preserve">
In circumstances where budgets are not available, 2018 award totals are used.</t>
        </r>
      </text>
    </comment>
    <comment ref="AF7" authorId="0" shapeId="0">
      <text>
        <r>
          <rPr>
            <b/>
            <sz val="9"/>
            <color indexed="81"/>
            <rFont val="Tahoma"/>
            <family val="2"/>
          </rPr>
          <t>Unknown:</t>
        </r>
        <r>
          <rPr>
            <sz val="9"/>
            <color indexed="81"/>
            <rFont val="Tahoma"/>
            <family val="2"/>
          </rPr>
          <t xml:space="preserve">
FY18
$4,323,184 Columbus
$875,003 Franklin County
$24.7m non-entitlement
Assumes 20% of non-entitlement is awarded in the 7-County Region.</t>
        </r>
      </text>
    </comment>
    <comment ref="AF8" authorId="0" shapeId="0">
      <text>
        <r>
          <rPr>
            <b/>
            <sz val="9"/>
            <color indexed="81"/>
            <rFont val="Tahoma"/>
            <family val="2"/>
          </rPr>
          <t>Unknown:</t>
        </r>
        <r>
          <rPr>
            <sz val="9"/>
            <color indexed="81"/>
            <rFont val="Tahoma"/>
            <family val="2"/>
          </rPr>
          <t xml:space="preserve">
Total budget of over $11m divided by 2 considering a near equal split of HOME funds used for LIHTC equity and general project support.</t>
        </r>
      </text>
    </comment>
  </commentList>
</comments>
</file>

<file path=xl/sharedStrings.xml><?xml version="1.0" encoding="utf-8"?>
<sst xmlns="http://schemas.openxmlformats.org/spreadsheetml/2006/main" count="942" uniqueCount="211">
  <si>
    <t>Equity</t>
  </si>
  <si>
    <t>FHAct5 Building Opportunity</t>
  </si>
  <si>
    <t>Ohio Housing Trust Fund</t>
  </si>
  <si>
    <t>HOME Program</t>
  </si>
  <si>
    <t>National Housing Trust Fund</t>
  </si>
  <si>
    <t>Gap</t>
  </si>
  <si>
    <t>Senior</t>
  </si>
  <si>
    <t>Disabled</t>
  </si>
  <si>
    <t>Junior</t>
  </si>
  <si>
    <t>Franklin County  Downpayment Assistance Program</t>
  </si>
  <si>
    <t>Construction</t>
  </si>
  <si>
    <t>Rehab</t>
  </si>
  <si>
    <t>HOME - American Dream Downpayment Initiative (ADDI) Program</t>
  </si>
  <si>
    <t xml:space="preserve">HUD Continuum of Care </t>
  </si>
  <si>
    <t>Supportive</t>
  </si>
  <si>
    <t>ODMHAS Community Capital Assistance</t>
  </si>
  <si>
    <t>Mental Health</t>
  </si>
  <si>
    <t>FHLB Affordable Housing Program</t>
  </si>
  <si>
    <t>Project Max</t>
  </si>
  <si>
    <t xml:space="preserve">Multi-Family Bond Program </t>
  </si>
  <si>
    <t>CMHA Choice Vouchers</t>
  </si>
  <si>
    <t>Shelter Plus Care</t>
  </si>
  <si>
    <t>Veterans</t>
  </si>
  <si>
    <t>Title III Older Americans Act and Medicaid: Central Ohio Area Agency on Aging</t>
  </si>
  <si>
    <t>Ohio Department of Developmental Disabilities: Capital Housing Programs</t>
  </si>
  <si>
    <t>Property Assessed Clean Energy Financing</t>
  </si>
  <si>
    <t>Capital Lease Financing</t>
  </si>
  <si>
    <t>Capital Lease Bonds</t>
  </si>
  <si>
    <t>Energy</t>
  </si>
  <si>
    <t>Tax Increment Financing</t>
  </si>
  <si>
    <t>Community Reinvestment Area Tax Abatement</t>
  </si>
  <si>
    <t>New Community Authorities</t>
  </si>
  <si>
    <t>Motel-Hotel Excise Tax</t>
  </si>
  <si>
    <t>Assists With</t>
  </si>
  <si>
    <t>Demographic Target</t>
  </si>
  <si>
    <t>Funding</t>
  </si>
  <si>
    <t>Conveyence/Transfer Fee</t>
  </si>
  <si>
    <t>Revenue Bonds</t>
  </si>
  <si>
    <t>General Obligation Bonds</t>
  </si>
  <si>
    <t>Social Impact Bonds</t>
  </si>
  <si>
    <t>Program</t>
  </si>
  <si>
    <t>Property Tax Levy</t>
  </si>
  <si>
    <t>Impact Fee</t>
  </si>
  <si>
    <t>Transfer Development Rights</t>
  </si>
  <si>
    <t>Housing Action Fund</t>
  </si>
  <si>
    <t>Ohio Capital Corporation Loan Fund</t>
  </si>
  <si>
    <t>Ohio Capital Corporation Equity Fund</t>
  </si>
  <si>
    <t>Rent / Mortgage</t>
  </si>
  <si>
    <t>Down payment</t>
  </si>
  <si>
    <t>Tax</t>
  </si>
  <si>
    <t>Fund</t>
  </si>
  <si>
    <t>USDA Single Family Housing Guaranteed Loan Program in Ohio</t>
  </si>
  <si>
    <t xml:space="preserve">USDA Single Family Housing Direct Home Loans </t>
  </si>
  <si>
    <t>USDA Multi-Family Housing Loan Guarantees</t>
  </si>
  <si>
    <t>USDA Multi-Family Housing Direct Loans</t>
  </si>
  <si>
    <t xml:space="preserve">The 614 Linden Loan Pool </t>
  </si>
  <si>
    <t xml:space="preserve">OH3C Collaborative </t>
  </si>
  <si>
    <t xml:space="preserve"> AEP Power Community Assistance Programs</t>
  </si>
  <si>
    <t>Columbia Gas Warmchoice</t>
  </si>
  <si>
    <t>Affordability Level (% of AMI)</t>
  </si>
  <si>
    <t>Tallied Portfolio</t>
  </si>
  <si>
    <t>Londonerry Apartments (14-0087) is a 72-unit, rehabilitation, family housing project in London, Madison County. Community Action Organization of Delaware, Madison, and Union Counties received $350,000 from the Ohio Housing Trust Fund through OHFA’s Housing Development Assistance Programs, which serve very low-income individuals and households. Rehabilitation includes, but is not limited to, replacement of roofs, siding, windows, doors, and bathroom and kitchen features, as well the installation of energy efficient insulation, HVAC systems, and water heaters. The project will receive Enterprise Green Communities certification upon completion.</t>
  </si>
  <si>
    <t>Devonshire I Apartments (15-0066) is a 52-unit, rehabilitation, senior housing project in London, Madison County. Community Action Organization of Delaware, Madison, and Union Counties received $250,000 from the Ohio Housing Trust Fund through OHFA’s Housing Development Assistance Programs, which serve very low-income individuals and households. Rehabilitation includes, but is not limited to, replacement of doors, windows, HVAC systems, and kitchen features. The project will receive Enterprise Green Communities certification upon completion.</t>
  </si>
  <si>
    <t>I’m Home Union County (14-3001): I'm Home is a six unit permanent supportive housing project located in Marysville, Union County. The project serves homeless individuals 18 and over with a severe and persistent mental illness. The Home was built in 2004 with funding from HUD and the OMHAS. The project has three duplexes, each containing two, one bedroom apartments. There is a fourth building for daily group meals, peer support groups and laundry facilities. The scope of work included replacing floorings and exchanging the old heating and cooling units with central air and heat pumps. This project was funded through the Capital Funding to End Homelessness Initiative.</t>
  </si>
  <si>
    <t>Inglewood Court (11-0047) is a 60-unit, new construction, permanent supportive housing project in Columbus. Community Housing Network, Inc., received $500,000 from the Ohio Housing Trust Fund through OHFA’s Housing Development Assistance Programs, which serve very low-income individuals and households. The project serves individuals with severe and persistent mental illness, most of whom have a history of chronic homelessness.</t>
  </si>
  <si>
    <t>Harrisburg Station (13-0037) is a 60-unit, rehabilitation, family housing project in Grove City, Franklin County. New Harrisburg Station, Ltd., received $350,000 from the Ohio Housing Trust Fund through OHFA’s Housing Development Assistance Programs, which serve very low-income individuals and households. Rehabilitation included, in part, replacement of roofs, windows, flooring, HVAC systems, and kitchen and bathroom features. The project earned Enterprise Green Communities certification.</t>
  </si>
  <si>
    <t>Delaware County CIP (13-0132) is a 10-unit, rehabilitation, permanent supportive housing project in Delaware. Del-Mor Dwellings received $393,000 from the Ohio Housing Trust Fund through OHFA’s Housing Development Assistance Programs, which serve very low-income individuals and households. Rehabilitation included, in part, installation of central air conditioning and replacement of roofs, flooring, insulation, water heaters, and kitchen features. The project is part of OHFA’s Capital Improvement Program, a partnership with the Ohio Department of Mental Health and Addiction Services to provide rehabilitation assistance for facilities that serve persons with mental illness or substance abuse issues.</t>
  </si>
  <si>
    <t>Wheatland Crossing (14-0145) is a 42-unit, new construction, senior housing project in Columbus. Homes on the Hill Community Development Corporation received $1,000,000 from the Ohio Housing Trust Fund through OHFA’s Housing Development Assistance Programs, which serve very low-income individuals and households. The project will receive LEED certification.</t>
  </si>
  <si>
    <t>Briggsdale Apartments II (16-0041) is a 40-unit, new construction, permanent supportive housing project in Columbus, Franklin County. Community Housing Network, Inc. received $300,000 from the Ohio Housing Trust Fund through the Ohio Housing Finance Agency’s Housing Development Assistance Program, which serves very low-income individuals and households. The building will be an expansion of Community Housing Network's (CHN) Briggsdale Apartments I, a 35-unit Permanent Supportive Housing (PSH) development opened in 2006. Of the 40 new units in Phase II, 32 will be reserved for homeless individuals and eight (8) will be for non-homeless individuals. These eight units will be set aside for Franklin County Board ADAMH clients. The project will have 24-hour staffing and on-site supportive services that will include on-going assessments, case management, psychiatric services, medication monitoring, health services, employment services, individual counseling and substance abuse treatment. Residents will also be provided with a community room, TV lounge, exercise room, computer center, art therapy room and kitchen that will be used by staff and to provide residents cooking classes. The building will meet the LEED Silver certification for energy efficiency.</t>
  </si>
  <si>
    <t>CHN Northwest Boulevard (16-0206) is an eight-unit, rehabilitation, permanent supportive housing project in Upper Arlington, Franklin County. Community Housing Network, Inc. received $420,000 from the Ohio Housing Trust Fund through the Ohio Housing Finance Agency’s Housing Development Assistance Program, which serves very low-income individuals and households. The rehabilitation will include extensive interior unit renovations, exterior building repairs and minor landscape improvements. Kitchens and bathrooms will be gutted and rehabbed. HVAC and hot water tanks, roofing and electrical service will be replaced.  To increase visitability, entries will be converted to no step entries and sidewalks will be repaired and made accessible. The rehabilitation includes asbestos abatement as well as the installation of a radon mitigation system. This project serves families whose head of household have been diagnosed with severe or persistent mental illness.</t>
  </si>
  <si>
    <t>CHN Far North (12-0009) is a 66-unit, rehabilitation, scattered-site, permanent supportive housing project in Columbus. Community Housing Network, Inc., received $750,000 from the Ohio Housing Trust Fund through OHFA’s Housing Development Assistance Programs, which serve very low-income individuals and households. Rehabilitation included, in part, replacement of roofs, doors, windows, HVAC systems, water heaters, flooring, and kitchen and bathroom features. This project serves individuals with mental illness and/or chemical addiction at risk of experiencing homelessness.</t>
  </si>
  <si>
    <t>Martha Apartments (16-0221) is a 12-unit, rehabilitation, family project in Columbus. Riverside Mill Development, LLC received $446,000 from the Ohio Housing Trust Fund through OHFA’s Housing Development Assistance Programs, which serve very low-income individuals and households. Rehabilitation includes new roofing, gutters, doors, windows, kitchens cabinets, countertops, sinks, ranges, refrigerators, bathtubs/showers, toilets, sinks, HVAC systems and water heaters. Perimeter fencing and a gate will be installed to create a gated, private community.</t>
  </si>
  <si>
    <t>Lamplighter Senior Village (12-0038) is a 50-unit, new construction, senior housing project in Grove City, Franklin County. Frontier Community Services received $750,000 from the Ohio Housing Trust Fund through OHFA’s Housing Development Assistance Programs, which serve very low-income individuals and households, which leveraged funds from the Affordable Housing Trust for Columbus and Franklin County.</t>
  </si>
  <si>
    <t>Van Buren Village (13-0099) is a 100-unit, new construction, permanent supportive housing project in Columbus. Volunteers of America of Greater Ohio received $500,000 from the Ohio Housing Trust Fund through OHFA’s Housing Development Assistance Programs, which serve very low-income individuals and households. The project has project-based Section 8 rental assistance and serves persons who have previously experienced homelessness.</t>
  </si>
  <si>
    <t>CHN University District (12-0010) is a 66-unit, rehabilitation, scattered-site, permanent supportive housing project in Columbus. Community Housing Network, Inc., received $750,000 from the Ohio Housing Trust Fund through OHFA’s Housing Development Assistance Programs, which serve very low-income individuals and households. Rehabilitation included, in part, replacement of roofs, doors, windows, HVAC systems, water heaters, flooring, and kitchen and bathroom features. This project serves individuals with mental illness and/or chemical addiction at risk of experiencing homelessness.</t>
  </si>
  <si>
    <t>CHN West (13-0014) is a 65-unit, rehabilitation, permanent supportive housing project in Columbus. Community Housing Network, Inc., received $750,000 from the Ohio Housing Trust Fund through OHFA’s Housing Development Assistance Programs, which serve very low-income individuals and households. Rehabilitation included, in part, replacement of roofs, windows, doors, HVAC systems, water heaters, flooring, and kitchen and bathroom features. The project serves individuals with mental illness or substance abuse issues at risk of experiencing homelessness and earned Enterprise Green Community Certification.</t>
  </si>
  <si>
    <t>The Griswold Building (14-0089) is a 91-unit, rehabilitation, permanent supportive housing project in Columbus. YWCA Columbus received $350,000 from the Ohio Housing Trust Fund through OHFA’s Housing Development Assistance Programs, which serve very low-income individuals and households. This project involves the conversion of 102 dormitory-style units on floors two through nine into 91 efficiency and one-bedroom units for single women with disabilities who have previously experienced homelessness. Rehabilitation will include replacement of HVAC, doors, and windows, along with the installation of bathrooms and kitchens.</t>
  </si>
  <si>
    <t>Laurel Green (16-0209) is a 40-unit, new construction, permanent supportive housing project in Columbus. Community Housing Network, Inc. received $771,772 from the Ohio Housing Trust Fund through OHFA’s Housing Development Assistance Programs, which serve very low-income individuals and households. This project serves individuals with a severe mental health diagnosis. Upon completion, the building will be LEED Silver Certified.</t>
  </si>
  <si>
    <t>Sawyer Manor and Trevitt Heights (15-0343) is a 253-unit, rehabilitation, family housing project in Columbus, Franklin County. Metropolitan Housing Partners received $1,000,000 from the Ohio Housing Trust Fund through OHFA’s Housing Development Assistance Programs, which serve very low-income individuals and households. The rehabilitation includes repair of sidewalks, providing accessible paths and walkways, sealing building envelopes and adding insulation. In addition, lighting, water heaters, furnaces, kitchen countertops, plumbing and flooring are being replaced. The project will be Enterprise Green Community certified.</t>
  </si>
  <si>
    <t>Poindexter Phase IIA-South (14-0157) is a 26-unit, new construction, family housing project in Columbus, consisting of 16 subsidized units and 10 market-rate units. Metropolitan Housing Partners, Inc., received $330,000 from the Ohio Housing Trust Fund through OHFA’s Housing Development Assistance Programs, which serve very low-income individuals and households. This project is part of the comprehensive redevelopment of the site previously occupied by the 1930s-era Poindexter Place public housing projects, funded in part by a U.S. Department of Housing and Urban Development Choice Neighborhoods grant.</t>
  </si>
  <si>
    <t>Southside Homeownership II (11-0195) is a two-unit, new construction, family housing project in Columbus. Community Development for All People received $102,000 from the Ohio Housing Trust Fund through OHFA’s Housing Development Assistance Programs, which serve very low-income individuals and households. The single-family homes were sold to qualified homebuyers earning at or below 80 percent of area median income.</t>
  </si>
  <si>
    <t>Faith Village and Marysville Meadows (13-0166) are two family housing rehabilitation projects consisting of 246 units in Columbus and Marysville, Union County, respectively. Community Action Organization of Delaware, Madison, and Union Counties received $1,000,000 from the Ohio Housing Trust Fund through OHFA’s Housing Development Assistance Programs, which serve very low-income individuals and households. Rehabilitation focuses on energy efficiency and includes, but is not limited to, replacement of roofs, windows, siding, doors, HVAC systems, lighting, plumbing fixtures, and appliances. The project earned Enterprise Green Communities certification.</t>
  </si>
  <si>
    <t>CHN Central (11-0015) is a 67-unit, rehabilitation, scattered-site, permanent supportive housing project in Columbus. Community Housing Network, Inc., received $750,000 from the Ohio Housing Trust Fund through OHFA’s Housing Development Assistance Programs, which serve very low-income individuals and households. Rehabilitation included, in part, replacement of roofs, doors, windows, HVAC systems, water heaters, flooring, and kitchen and bathroom features. This project serves individuals with mental illness and/or chemical addiction at risk of experiencing homelessness.</t>
  </si>
  <si>
    <t>CHN East (11-0016) is a 76-unit, rehabilitation, scattered-site, permanent supportive housing project in Columbus. Community Housing Network, Inc., received $750,000 from the Ohio Housing Trust Fund through OHFA’s Housing Development Assistance Programs, which serve very low-income individuals and households. Rehabilitation included, in part, replacement of roofs, doors, windows, HVAC systems, water heaters, flooring, and kitchen and bathroom features. This project serves individuals with mental illness and/or chemical addiction at risk of experiencing homelessness.</t>
  </si>
  <si>
    <t>Eastway Village (11-0026) is a 66-unit, new construction, senior housing project in Whitehall, Franklin County. Homeport received $300,000 from the Ohio Housing Trust Fund through OHFA’s Housing Development Assistance Programs, which serve very low-income individuals and households. The project earned Enterprise Green Communities certification.</t>
  </si>
  <si>
    <t>Pearl House (12-0063) is a 21-unit, new construction, permanent supportive housing project in Lancaster, Fairfield County. Lancaster Fairfield Community Action Agency received $750,000 from the Ohio Housing Trust Fund through OHFA’s Housing Development Assistance Programs, which serve very low-income individuals and households. This project serves individuals in substance abuse recovery with children.</t>
  </si>
  <si>
    <t>Rutherford House (11-0167) is a 16-unit, rehabilitation, permanent supportive housing project in Lancaster, Fairfield County. Lancaster-Fairfield Community Action Agency (LFCAA) received $1,100,000 from the Ohio Housing Trust Fund through OHFA’s Housing Development Assistance Programs, which serve very low-income individuals and households. The project involved the adaptive reuse and historic preservation of two buildings on the LFCAA campus dating to 1886 that previously housed an orphanage. Rehabilitation included, in part, installation of kitchen and bathroom features, lowering of ceilings and installation of ductwork, asbestos and lead paint abatement, and addition of an elevator and stairway. The project serves families at risk of experiencing homelessness and earned Enterprise Green Communities certification.</t>
  </si>
  <si>
    <t>Lakeland Townhomes (14-0067) is a 24-unit, rehabilitation, family housing project in Millersport, Fairfield County. LEADS, a community action agency, received $250,000 from the Ohio Housing Trust Fund through OHFA’s Housing Development Assistance Programs, which serve very low-income individuals and households. Rehabilitation includes, but is not limited to, replacement of electrical, HVAC, and plumbing systems plus new roofs, siding, and kitchen and bathroom features, as well as accessibility upgrades. The project will receive Enterprise Green Communities certification upon completion.</t>
  </si>
  <si>
    <t>Newark Village Apartments (12-0108) is a 46-unit, rehabilitation, family housing project in Newark, Licking County. Wallick Asset Management, LLC, received $1,000,000 from the Ohio Housing Trust Fund through OHFA’s Housing Development Assistance Programs, which serve very low-income individuals and households. Rehabilitation included, in part, replacement of roofs, siding, doors, windows, flooring, and kitchen and bathroom features, as well as an expansion of the community building.</t>
  </si>
  <si>
    <t>The Place Next Door (11-0169) is a 10-unit, new construction, permanent supportive housing project in Newark, Licking County. New Home Development Company, Inc., received $543,311 from the Ohio Housing Trust Fund through OHFA’s Housing Development Assistance Programs, which serve very low-income individuals and households. The project serves individuals with a severe and persistent mental illness that are at risk of homelessness.</t>
  </si>
  <si>
    <t>Description</t>
  </si>
  <si>
    <t>Longitude</t>
  </si>
  <si>
    <t>Latitude</t>
  </si>
  <si>
    <t>2011 - 2016</t>
  </si>
  <si>
    <t>2018 New Units</t>
  </si>
  <si>
    <t>2018 Mixed</t>
  </si>
  <si>
    <t>2018 Declined</t>
  </si>
  <si>
    <t>2018 Rehab Units</t>
  </si>
  <si>
    <t>Not Awarded</t>
  </si>
  <si>
    <t>Success Rate</t>
  </si>
  <si>
    <t>Region</t>
  </si>
  <si>
    <t>State</t>
  </si>
  <si>
    <t>Geography</t>
  </si>
  <si>
    <t>New Units</t>
  </si>
  <si>
    <t>Rehab Units</t>
  </si>
  <si>
    <t>https://www.columbus.gov/development/housing-division/American-Dream-Downpayment-Initiative-(ADDI)-Program_M/</t>
  </si>
  <si>
    <t>Franklin County Home Rehab Urgent Repair Grants</t>
  </si>
  <si>
    <t>County</t>
  </si>
  <si>
    <t>City</t>
  </si>
  <si>
    <t>Franklin County Home Rehab Elderly Disabled Minor Home Repair</t>
  </si>
  <si>
    <t>HOME Equity for LIHTC</t>
  </si>
  <si>
    <t>LIHTC 4%</t>
  </si>
  <si>
    <t>LIHTC 9%</t>
  </si>
  <si>
    <t>https://development.franklincountyohio.gov/EDP-website/media/Documents/Economic%20Development%20Strategic%20Plan/HousingPolicy.pdf</t>
  </si>
  <si>
    <t>Credit Enhcmt</t>
  </si>
  <si>
    <t xml:space="preserve"> Collat. Enhmt</t>
  </si>
  <si>
    <t>https://files.hudexchange.info/reports/published/CoC_AwardComp_State_OH_2018.pdf</t>
  </si>
  <si>
    <t>https://cmhanet.com/Content/Documents/2019PublicPolicyAgenda.pdf</t>
  </si>
  <si>
    <t>Federal</t>
  </si>
  <si>
    <t>Housing Development Loan Program</t>
  </si>
  <si>
    <t>https://ohiohome.org/ppd/documents/2019-HDL-Guidelines.pdf</t>
  </si>
  <si>
    <t>Awarded in Region</t>
  </si>
  <si>
    <t>Ohio 811 Private Rental Assistance Program</t>
  </si>
  <si>
    <t>Total Units</t>
  </si>
  <si>
    <t>Administrator</t>
  </si>
  <si>
    <t>Private</t>
  </si>
  <si>
    <t xml:space="preserve">Private </t>
  </si>
  <si>
    <t>N/A</t>
  </si>
  <si>
    <t xml:space="preserve">FHLB Welcome Home </t>
  </si>
  <si>
    <t>https://www.hud.gov/program_offices/comm_planning/about/budget/budget18/</t>
  </si>
  <si>
    <t>Regional Fund Max</t>
  </si>
  <si>
    <t>https://ohiohome.org/ppd/funding.aspx</t>
  </si>
  <si>
    <t>https://columbusfinance.org/services/energy-program/</t>
  </si>
  <si>
    <t>https://ohiohome.org/ppd/documents/FHAct50-FAQ.pdf</t>
  </si>
  <si>
    <t>See table created from data sourced by - https://ohiohome.org/ppd/funding.aspx</t>
  </si>
  <si>
    <t>https://ohiohome.org/ppd/documents/2019-NHTF-AllocationPlan-Draft.pdf</t>
  </si>
  <si>
    <t>https://www.wcbe.org/post/hud-awards-more-funding-and-new-designation-cmha</t>
  </si>
  <si>
    <t>Assisted/Supported Units</t>
  </si>
  <si>
    <t>CMHA Veteran Affairs Supportive Housing (VASH)</t>
  </si>
  <si>
    <t>https://aclprdep01.azureedge.net/cdn/ff/xF3Cz2_bMPk8juexPdsq3LKkPSF83MVn9qJ4dooA7Ks/1568406538/public/about-acl/2019-09/TitleIII-2019.pdf</t>
  </si>
  <si>
    <t xml:space="preserve"> Affordable Housing Trust Loans</t>
  </si>
  <si>
    <t xml:space="preserve">https://66381bb28b9f956a91e2-e08000a6fb874088c6b1d3b8bebbb337.ssl.cf2.rackcdn.com/file-FY19-CoC-Prioritization-Optionsnew-1.pdf </t>
  </si>
  <si>
    <t>https://www.lsc.ohio.gov/documents/budget/132/MainOperating/greenbook/MHA.PDF</t>
  </si>
  <si>
    <t>Units</t>
  </si>
  <si>
    <t>AHP</t>
  </si>
  <si>
    <t>Welcome Home</t>
  </si>
  <si>
    <t>Delaware</t>
  </si>
  <si>
    <t>Fairfield</t>
  </si>
  <si>
    <t>Franklin</t>
  </si>
  <si>
    <t>Licking</t>
  </si>
  <si>
    <t>Madison</t>
  </si>
  <si>
    <t>Pickaway</t>
  </si>
  <si>
    <t>Union</t>
  </si>
  <si>
    <t>https://www.fhlbcin.com/who-we-are/view-local-impact/</t>
  </si>
  <si>
    <t>Neighborhood Initiative Program (NIP)</t>
  </si>
  <si>
    <t xml:space="preserve">Madison </t>
  </si>
  <si>
    <t>Parcels</t>
  </si>
  <si>
    <t>Amount</t>
  </si>
  <si>
    <t>Blight Removal</t>
  </si>
  <si>
    <t>Budgets</t>
  </si>
  <si>
    <t>2018 Awards</t>
  </si>
  <si>
    <t>Units Created</t>
  </si>
  <si>
    <t>Units Rehabbed</t>
  </si>
  <si>
    <t>Totals</t>
  </si>
  <si>
    <t>Financing Type</t>
  </si>
  <si>
    <t xml:space="preserve">CHORES </t>
  </si>
  <si>
    <t>City of Columbus Emergency Repair</t>
  </si>
  <si>
    <t>City of Columbus Critical Home Repair/Roof Replacement</t>
  </si>
  <si>
    <t>https://www.columbus.gov/development/housing-division/Critical-Home-Repair-Program/</t>
  </si>
  <si>
    <t>https://www.columbus.gov/development/housing-division/Emergency-Repair_M/</t>
  </si>
  <si>
    <t>USDA 504 Repair Program</t>
  </si>
  <si>
    <t>USDA Rental Assistance</t>
  </si>
  <si>
    <t>https://www.rd.usda.gov/programs-services/single-family-housing-repair-loans-grants/oh</t>
  </si>
  <si>
    <t>https://www.columbus.gov/development/housing-division/Chores-Program_M/</t>
  </si>
  <si>
    <t>https://ohiohome.org/ppd/documents/MBF-2017Guidelines.pdf</t>
  </si>
  <si>
    <t>https://ohiohome.org/ppd/documents/811-ProgramFlyer.pdf</t>
  </si>
  <si>
    <t>https://dodd.ohio.gov/wps/portal/gov/dodd/about-us/our-programs/community-capital-assistance-program</t>
  </si>
  <si>
    <t>https://www.rd.usda.gov/programs-services/multi-family-housing-direct-loans/oh</t>
  </si>
  <si>
    <t>https://www.rd.usda.gov/programs-services/multi-family-housing-loan-guarantees/oh</t>
  </si>
  <si>
    <t>https://www.rd.usda.gov/programs-services/single-family-housing-direct-home-loans/oh</t>
  </si>
  <si>
    <t>https://www.rd.usda.gov/programs-services/single-family-housing-guaranteed-loan-program</t>
  </si>
  <si>
    <t>https://www.rd.usda.gov/programs-services/multi-family-housing-rental-assistance/oh</t>
  </si>
  <si>
    <t>Fund Geography</t>
  </si>
  <si>
    <t>7-County</t>
  </si>
  <si>
    <t>Columbus</t>
  </si>
  <si>
    <t>Franklin County</t>
  </si>
  <si>
    <t>Ohio</t>
  </si>
  <si>
    <t>7-County 2018 Annual Awarded</t>
  </si>
  <si>
    <t>Source</t>
  </si>
  <si>
    <t>https://ohiohome.org/savethedream/documents/NIP-2018Guidelines.pdf</t>
  </si>
  <si>
    <t>https://columbusfinance.org/services/leasing-financing/</t>
  </si>
  <si>
    <t>https://columbusfinance.org/services/central-ohio-bond-fund/</t>
  </si>
  <si>
    <t>https://development.ohio.gov/bs/bs_tif.htm</t>
  </si>
  <si>
    <t>https://development.ohio.gov/bs/bs_comreinvest.htm</t>
  </si>
  <si>
    <t>http://codes.ohio.gov/orc/349</t>
  </si>
  <si>
    <t>https://www.tax.ohio.gov/Portals/0/communications/publications/annual_reports/2018AnnualReport/AR2018.pdf#page=113</t>
  </si>
  <si>
    <t>https://commissioners.franklincountyohio.gov/news/2019/commissioners-announce-historic-new-affordable-hou</t>
  </si>
  <si>
    <t>http://www.ohiomac.com/Rates/GuideToMunicipalDebt.pdf</t>
  </si>
  <si>
    <t>http://codes.ohio.gov/orc/5705</t>
  </si>
  <si>
    <t>https://www.columbus.gov/Templates/Detail.aspx?id=2147510725</t>
  </si>
  <si>
    <t>https://annual-report.occh.org/ocfc/</t>
  </si>
  <si>
    <t>https://annual-report.occh.org/investment-development/</t>
  </si>
  <si>
    <t>https://www.aepohio.com/account/bills/assistance/#PaymentAssistanceProgram</t>
  </si>
  <si>
    <t>https://www.columbus.gov/Templates/Detail.aspx?id=2147512861</t>
  </si>
  <si>
    <t>Linden Neighborhood</t>
  </si>
  <si>
    <t>https://www.jpmorganchase.com/corporate/news/pr/jpmc-announces-3mm-grant-to-create-local-cdfi-collaboration-in-ohio.htm</t>
  </si>
  <si>
    <t>https://www.morpc.org/program-service/home-energy-efficiency/</t>
  </si>
  <si>
    <t>Row Labels</t>
  </si>
  <si>
    <t>Grand Total</t>
  </si>
  <si>
    <t>Sum of Regional Fund Max</t>
  </si>
  <si>
    <t>Sum of 7-County 2018 Annual Awarded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</si>
</sst>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s>
  <fonts count="30" x14ac:knownFonts="1">
    <font>
      <sz val="11"/>
      <color theme="1"/>
      <name val="Arial"/>
      <family val="2"/>
      <scheme val="minor"/>
    </font>
    <font>
      <sz val="11"/>
      <color theme="1"/>
      <name val="Arial"/>
      <family val="2"/>
      <scheme val="minor"/>
    </font>
    <font>
      <b/>
      <sz val="11"/>
      <color theme="1"/>
      <name val="Arial"/>
      <family val="2"/>
      <scheme val="minor"/>
    </font>
    <font>
      <sz val="14"/>
      <color theme="1"/>
      <name val="Arial"/>
      <family val="2"/>
      <scheme val="minor"/>
    </font>
    <font>
      <sz val="14"/>
      <color rgb="FFE73D1F"/>
      <name val="Arial"/>
      <family val="2"/>
      <scheme val="minor"/>
    </font>
    <font>
      <b/>
      <sz val="11"/>
      <color rgb="FFE73D1F"/>
      <name val="Arial"/>
      <family val="2"/>
      <scheme val="minor"/>
    </font>
    <font>
      <sz val="11"/>
      <color rgb="FFFFC000"/>
      <name val="Arial"/>
      <family val="2"/>
      <scheme val="minor"/>
    </font>
    <font>
      <b/>
      <sz val="14"/>
      <color rgb="FFE73D1F"/>
      <name val="Arial"/>
      <family val="2"/>
      <scheme val="minor"/>
    </font>
    <font>
      <b/>
      <sz val="14"/>
      <color theme="0"/>
      <name val="Arial"/>
      <family val="2"/>
      <scheme val="minor"/>
    </font>
    <font>
      <b/>
      <sz val="10"/>
      <color theme="1"/>
      <name val="Arial"/>
      <family val="2"/>
      <scheme val="minor"/>
    </font>
    <font>
      <sz val="9"/>
      <color indexed="81"/>
      <name val="Tahoma"/>
      <family val="2"/>
    </font>
    <font>
      <b/>
      <sz val="9"/>
      <color indexed="81"/>
      <name val="Tahoma"/>
      <family val="2"/>
    </font>
    <font>
      <sz val="11"/>
      <color theme="0"/>
      <name val="Arial"/>
      <family val="2"/>
      <scheme val="minor"/>
    </font>
    <font>
      <sz val="14"/>
      <color theme="0"/>
      <name val="Arial"/>
      <family val="2"/>
      <scheme val="minor"/>
    </font>
    <font>
      <b/>
      <sz val="9"/>
      <color theme="1"/>
      <name val="Arial"/>
      <family val="2"/>
      <scheme val="minor"/>
    </font>
    <font>
      <sz val="9"/>
      <color theme="1"/>
      <name val="Arial"/>
      <family val="2"/>
      <scheme val="minor"/>
    </font>
    <font>
      <b/>
      <sz val="9"/>
      <color theme="0"/>
      <name val="Arial"/>
      <family val="2"/>
      <scheme val="minor"/>
    </font>
    <font>
      <sz val="11"/>
      <name val="Arial"/>
      <family val="2"/>
      <scheme val="minor"/>
    </font>
    <font>
      <sz val="11"/>
      <color theme="1"/>
      <name val="Arial"/>
      <family val="2"/>
    </font>
    <font>
      <sz val="14"/>
      <color rgb="FF0075BF"/>
      <name val="Arial"/>
      <family val="2"/>
      <scheme val="minor"/>
    </font>
    <font>
      <b/>
      <sz val="14"/>
      <color rgb="FF0075BF"/>
      <name val="Arial"/>
      <family val="2"/>
      <scheme val="minor"/>
    </font>
    <font>
      <b/>
      <sz val="11"/>
      <color rgb="FF0075BF"/>
      <name val="Arial"/>
      <family val="2"/>
      <scheme val="minor"/>
    </font>
    <font>
      <b/>
      <sz val="14"/>
      <color rgb="FF00B2BF"/>
      <name val="Arial"/>
      <family val="2"/>
      <scheme val="minor"/>
    </font>
    <font>
      <sz val="11"/>
      <color rgb="FF00B2BF"/>
      <name val="Arial"/>
      <family val="2"/>
      <scheme val="minor"/>
    </font>
    <font>
      <sz val="11"/>
      <color theme="1" tint="0.34998626667073579"/>
      <name val="Arial"/>
      <family val="2"/>
      <scheme val="minor"/>
    </font>
    <font>
      <b/>
      <sz val="11"/>
      <color theme="1" tint="0.34998626667073579"/>
      <name val="Arial"/>
      <family val="2"/>
      <scheme val="minor"/>
    </font>
    <font>
      <b/>
      <sz val="10"/>
      <color theme="1" tint="0.34998626667073579"/>
      <name val="Arial"/>
      <family val="2"/>
      <scheme val="minor"/>
    </font>
    <font>
      <b/>
      <i/>
      <sz val="11"/>
      <color theme="1" tint="0.34998626667073579"/>
      <name val="Arial"/>
      <family val="2"/>
      <scheme val="minor"/>
    </font>
    <font>
      <b/>
      <sz val="12"/>
      <color theme="1" tint="0.34998626667073579"/>
      <name val="Arial"/>
      <family val="2"/>
      <scheme val="minor"/>
    </font>
    <font>
      <sz val="11"/>
      <color theme="1" tint="0.499984740745262"/>
      <name val="Arial"/>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E73D1F"/>
        <bgColor indexed="64"/>
      </patternFill>
    </fill>
    <fill>
      <patternFill patternType="solid">
        <fgColor rgb="FF0075BF"/>
        <bgColor indexed="64"/>
      </patternFill>
    </fill>
    <fill>
      <patternFill patternType="solid">
        <fgColor rgb="FF00B2BF"/>
        <bgColor indexed="64"/>
      </patternFill>
    </fill>
  </fills>
  <borders count="69">
    <border>
      <left/>
      <right/>
      <top/>
      <bottom/>
      <diagonal/>
    </border>
    <border>
      <left style="thin">
        <color rgb="FFE73D1F"/>
      </left>
      <right/>
      <top style="thin">
        <color rgb="FFE73D1F"/>
      </top>
      <bottom/>
      <diagonal/>
    </border>
    <border>
      <left/>
      <right/>
      <top style="thin">
        <color rgb="FFE73D1F"/>
      </top>
      <bottom/>
      <diagonal/>
    </border>
    <border>
      <left/>
      <right style="thin">
        <color rgb="FFE73D1F"/>
      </right>
      <top style="thin">
        <color rgb="FFE73D1F"/>
      </top>
      <bottom/>
      <diagonal/>
    </border>
    <border>
      <left/>
      <right/>
      <top/>
      <bottom style="dashed">
        <color rgb="FFE73D1F"/>
      </bottom>
      <diagonal/>
    </border>
    <border>
      <left style="double">
        <color rgb="FFE73D1F"/>
      </left>
      <right/>
      <top style="double">
        <color rgb="FFE73D1F"/>
      </top>
      <bottom style="dashed">
        <color rgb="FFE73D1F"/>
      </bottom>
      <diagonal/>
    </border>
    <border>
      <left/>
      <right/>
      <top style="double">
        <color rgb="FFE73D1F"/>
      </top>
      <bottom style="dashed">
        <color rgb="FFE73D1F"/>
      </bottom>
      <diagonal/>
    </border>
    <border>
      <left/>
      <right style="thin">
        <color rgb="FFE73D1F"/>
      </right>
      <top style="double">
        <color rgb="FFE73D1F"/>
      </top>
      <bottom style="dashed">
        <color rgb="FFE73D1F"/>
      </bottom>
      <diagonal/>
    </border>
    <border>
      <left style="thin">
        <color rgb="FFE73D1F"/>
      </left>
      <right/>
      <top style="double">
        <color rgb="FFE73D1F"/>
      </top>
      <bottom style="dashed">
        <color rgb="FFE73D1F"/>
      </bottom>
      <diagonal/>
    </border>
    <border>
      <left style="double">
        <color rgb="FFE73D1F"/>
      </left>
      <right/>
      <top/>
      <bottom style="double">
        <color rgb="FFE73D1F"/>
      </bottom>
      <diagonal/>
    </border>
    <border>
      <left/>
      <right/>
      <top/>
      <bottom style="double">
        <color rgb="FFE73D1F"/>
      </bottom>
      <diagonal/>
    </border>
    <border>
      <left style="thin">
        <color rgb="FFE73D1F"/>
      </left>
      <right/>
      <top/>
      <bottom style="double">
        <color rgb="FFE73D1F"/>
      </bottom>
      <diagonal/>
    </border>
    <border>
      <left/>
      <right style="thin">
        <color rgb="FFE73D1F"/>
      </right>
      <top/>
      <bottom style="double">
        <color rgb="FFE73D1F"/>
      </bottom>
      <diagonal/>
    </border>
    <border>
      <left style="double">
        <color rgb="FFE73D1F"/>
      </left>
      <right style="double">
        <color rgb="FFE73D1F"/>
      </right>
      <top style="thin">
        <color rgb="FFE73D1F"/>
      </top>
      <bottom/>
      <diagonal/>
    </border>
    <border>
      <left style="double">
        <color rgb="FFE73D1F"/>
      </left>
      <right style="double">
        <color rgb="FFE73D1F"/>
      </right>
      <top/>
      <bottom style="double">
        <color rgb="FFE73D1F"/>
      </bottom>
      <diagonal/>
    </border>
    <border>
      <left style="thin">
        <color rgb="FFE73D1F"/>
      </left>
      <right style="hair">
        <color rgb="FFE73D1F"/>
      </right>
      <top/>
      <bottom style="dashed">
        <color rgb="FFE73D1F"/>
      </bottom>
      <diagonal/>
    </border>
    <border>
      <left style="hair">
        <color rgb="FFE73D1F"/>
      </left>
      <right style="hair">
        <color rgb="FFE73D1F"/>
      </right>
      <top/>
      <bottom style="dashed">
        <color rgb="FFE73D1F"/>
      </bottom>
      <diagonal/>
    </border>
    <border>
      <left style="hair">
        <color rgb="FFE73D1F"/>
      </left>
      <right style="thin">
        <color rgb="FFE73D1F"/>
      </right>
      <top/>
      <bottom style="dashed">
        <color rgb="FFE73D1F"/>
      </bottom>
      <diagonal/>
    </border>
    <border>
      <left style="thin">
        <color rgb="FFE73D1F"/>
      </left>
      <right style="hair">
        <color rgb="FFE73D1F"/>
      </right>
      <top style="dashed">
        <color rgb="FFE73D1F"/>
      </top>
      <bottom style="hair">
        <color theme="0" tint="-0.499984740745262"/>
      </bottom>
      <diagonal/>
    </border>
    <border>
      <left style="hair">
        <color rgb="FFE73D1F"/>
      </left>
      <right style="hair">
        <color rgb="FFE73D1F"/>
      </right>
      <top style="dashed">
        <color rgb="FFE73D1F"/>
      </top>
      <bottom style="hair">
        <color theme="0" tint="-0.499984740745262"/>
      </bottom>
      <diagonal/>
    </border>
    <border>
      <left style="hair">
        <color rgb="FFE73D1F"/>
      </left>
      <right style="thin">
        <color rgb="FFE73D1F"/>
      </right>
      <top style="dashed">
        <color rgb="FFE73D1F"/>
      </top>
      <bottom style="hair">
        <color theme="0" tint="-0.499984740745262"/>
      </bottom>
      <diagonal/>
    </border>
    <border>
      <left style="thin">
        <color rgb="FFE73D1F"/>
      </left>
      <right style="hair">
        <color rgb="FFE73D1F"/>
      </right>
      <top style="hair">
        <color theme="0" tint="-0.499984740745262"/>
      </top>
      <bottom style="hair">
        <color theme="0" tint="-0.499984740745262"/>
      </bottom>
      <diagonal/>
    </border>
    <border>
      <left style="hair">
        <color rgb="FFE73D1F"/>
      </left>
      <right style="hair">
        <color rgb="FFE73D1F"/>
      </right>
      <top style="hair">
        <color theme="0" tint="-0.499984740745262"/>
      </top>
      <bottom style="hair">
        <color theme="0" tint="-0.499984740745262"/>
      </bottom>
      <diagonal/>
    </border>
    <border>
      <left style="hair">
        <color rgb="FFE73D1F"/>
      </left>
      <right style="thin">
        <color rgb="FFE73D1F"/>
      </right>
      <top style="hair">
        <color theme="0" tint="-0.499984740745262"/>
      </top>
      <bottom style="hair">
        <color theme="0" tint="-0.499984740745262"/>
      </bottom>
      <diagonal/>
    </border>
    <border>
      <left style="thin">
        <color rgb="FFE73D1F"/>
      </left>
      <right/>
      <top/>
      <bottom/>
      <diagonal/>
    </border>
    <border>
      <left style="thin">
        <color rgb="FFE73D1F"/>
      </left>
      <right style="hair">
        <color rgb="FFE73D1F"/>
      </right>
      <top/>
      <bottom style="hair">
        <color theme="0" tint="-0.499984740745262"/>
      </bottom>
      <diagonal/>
    </border>
    <border>
      <left style="hair">
        <color rgb="FFE73D1F"/>
      </left>
      <right style="hair">
        <color rgb="FFE73D1F"/>
      </right>
      <top/>
      <bottom style="hair">
        <color theme="0" tint="-0.499984740745262"/>
      </bottom>
      <diagonal/>
    </border>
    <border>
      <left style="hair">
        <color rgb="FFE73D1F"/>
      </left>
      <right style="thin">
        <color rgb="FFE73D1F"/>
      </right>
      <top/>
      <bottom style="hair">
        <color theme="0" tint="-0.499984740745262"/>
      </bottom>
      <diagonal/>
    </border>
    <border>
      <left style="double">
        <color rgb="FFE73D1F"/>
      </left>
      <right style="double">
        <color rgb="FFE73D1F"/>
      </right>
      <top style="double">
        <color rgb="FFE73D1F"/>
      </top>
      <bottom/>
      <diagonal/>
    </border>
    <border>
      <left style="thin">
        <color rgb="FFE73D1F"/>
      </left>
      <right style="hair">
        <color rgb="FFE73D1F"/>
      </right>
      <top/>
      <bottom style="hair">
        <color theme="1" tint="0.499984740745262"/>
      </bottom>
      <diagonal/>
    </border>
    <border>
      <left style="hair">
        <color rgb="FFE73D1F"/>
      </left>
      <right style="hair">
        <color rgb="FFE73D1F"/>
      </right>
      <top/>
      <bottom style="hair">
        <color theme="1" tint="0.499984740745262"/>
      </bottom>
      <diagonal/>
    </border>
    <border>
      <left style="thin">
        <color rgb="FFE73D1F"/>
      </left>
      <right style="hair">
        <color rgb="FFE73D1F"/>
      </right>
      <top style="hair">
        <color theme="1" tint="0.499984740745262"/>
      </top>
      <bottom style="hair">
        <color theme="1" tint="0.499984740745262"/>
      </bottom>
      <diagonal/>
    </border>
    <border>
      <left style="hair">
        <color rgb="FFE73D1F"/>
      </left>
      <right style="hair">
        <color rgb="FFE73D1F"/>
      </right>
      <top style="hair">
        <color theme="1" tint="0.499984740745262"/>
      </top>
      <bottom style="hair">
        <color theme="1" tint="0.499984740745262"/>
      </bottom>
      <diagonal/>
    </border>
    <border>
      <left style="thin">
        <color rgb="FFE73D1F"/>
      </left>
      <right style="hair">
        <color rgb="FFE73D1F"/>
      </right>
      <top style="hair">
        <color theme="1" tint="0.499984740745262"/>
      </top>
      <bottom/>
      <diagonal/>
    </border>
    <border>
      <left style="hair">
        <color rgb="FFE73D1F"/>
      </left>
      <right style="hair">
        <color rgb="FFE73D1F"/>
      </right>
      <top style="hair">
        <color theme="1" tint="0.499984740745262"/>
      </top>
      <bottom/>
      <diagonal/>
    </border>
    <border>
      <left/>
      <right style="hair">
        <color rgb="FFE73D1F"/>
      </right>
      <top/>
      <bottom style="hair">
        <color theme="1" tint="0.499984740745262"/>
      </bottom>
      <diagonal/>
    </border>
    <border>
      <left/>
      <right style="hair">
        <color rgb="FFE73D1F"/>
      </right>
      <top style="hair">
        <color theme="1" tint="0.499984740745262"/>
      </top>
      <bottom/>
      <diagonal/>
    </border>
    <border>
      <left style="thin">
        <color rgb="FFE73D1F"/>
      </left>
      <right/>
      <top/>
      <bottom style="dashed">
        <color rgb="FFE73D1F"/>
      </bottom>
      <diagonal/>
    </border>
    <border>
      <left style="thin">
        <color rgb="FFE73D1F"/>
      </left>
      <right/>
      <top style="dashed">
        <color rgb="FFE73D1F"/>
      </top>
      <bottom style="double">
        <color rgb="FFE73D1F"/>
      </bottom>
      <diagonal/>
    </border>
    <border>
      <left/>
      <right style="thin">
        <color rgb="FFE73D1F"/>
      </right>
      <top style="dashed">
        <color rgb="FFE73D1F"/>
      </top>
      <bottom style="double">
        <color rgb="FFE73D1F"/>
      </bottom>
      <diagonal/>
    </border>
    <border>
      <left style="hair">
        <color rgb="FFE73D1F"/>
      </left>
      <right/>
      <top/>
      <bottom style="hair">
        <color theme="1" tint="0.499984740745262"/>
      </bottom>
      <diagonal/>
    </border>
    <border>
      <left style="hair">
        <color rgb="FFE73D1F"/>
      </left>
      <right/>
      <top style="hair">
        <color theme="1" tint="0.499984740745262"/>
      </top>
      <bottom style="hair">
        <color theme="1" tint="0.499984740745262"/>
      </bottom>
      <diagonal/>
    </border>
    <border>
      <left style="hair">
        <color rgb="FFE73D1F"/>
      </left>
      <right/>
      <top style="hair">
        <color theme="0" tint="-0.499984740745262"/>
      </top>
      <bottom style="hair">
        <color theme="0" tint="-0.499984740745262"/>
      </bottom>
      <diagonal/>
    </border>
    <border>
      <left style="hair">
        <color rgb="FFE73D1F"/>
      </left>
      <right style="thin">
        <color rgb="FFE73D1F"/>
      </right>
      <top style="hair">
        <color theme="1" tint="0.499984740745262"/>
      </top>
      <bottom style="hair">
        <color theme="1" tint="0.499984740745262"/>
      </bottom>
      <diagonal/>
    </border>
    <border>
      <left style="hair">
        <color rgb="FFE73D1F"/>
      </left>
      <right style="hair">
        <color rgb="FFE73D1F"/>
      </right>
      <top style="hair">
        <color theme="0" tint="-0.499984740745262"/>
      </top>
      <bottom/>
      <diagonal/>
    </border>
    <border>
      <left/>
      <right style="hair">
        <color rgb="FFE73D1F"/>
      </right>
      <top style="hair">
        <color theme="1" tint="0.499984740745262"/>
      </top>
      <bottom style="hair">
        <color theme="1" tint="0.499984740745262"/>
      </bottom>
      <diagonal/>
    </border>
    <border>
      <left style="thin">
        <color rgb="FFE73D1F"/>
      </left>
      <right style="hair">
        <color rgb="FFE73D1F"/>
      </right>
      <top style="thin">
        <color rgb="FFE73D1F"/>
      </top>
      <bottom style="dashed">
        <color rgb="FFE73D1F"/>
      </bottom>
      <diagonal/>
    </border>
    <border>
      <left style="hair">
        <color rgb="FFE73D1F"/>
      </left>
      <right style="hair">
        <color rgb="FFE73D1F"/>
      </right>
      <top style="thin">
        <color rgb="FFE73D1F"/>
      </top>
      <bottom style="dashed">
        <color rgb="FFE73D1F"/>
      </bottom>
      <diagonal/>
    </border>
    <border>
      <left/>
      <right style="thin">
        <color rgb="FFE73D1F"/>
      </right>
      <top/>
      <bottom/>
      <diagonal/>
    </border>
    <border>
      <left/>
      <right style="hair">
        <color rgb="FFE73D1F"/>
      </right>
      <top style="dashed">
        <color rgb="FFE73D1F"/>
      </top>
      <bottom style="hair">
        <color theme="0" tint="-0.499984740745262"/>
      </bottom>
      <diagonal/>
    </border>
    <border>
      <left/>
      <right style="hair">
        <color rgb="FFE73D1F"/>
      </right>
      <top/>
      <bottom style="hair">
        <color theme="0" tint="-0.499984740745262"/>
      </bottom>
      <diagonal/>
    </border>
    <border>
      <left/>
      <right style="hair">
        <color rgb="FFE73D1F"/>
      </right>
      <top style="hair">
        <color theme="0" tint="-0.499984740745262"/>
      </top>
      <bottom style="hair">
        <color theme="0" tint="-0.499984740745262"/>
      </bottom>
      <diagonal/>
    </border>
    <border>
      <left/>
      <right style="hair">
        <color rgb="FFE73D1F"/>
      </right>
      <top style="hair">
        <color theme="0" tint="-0.499984740745262"/>
      </top>
      <bottom/>
      <diagonal/>
    </border>
    <border>
      <left/>
      <right style="thin">
        <color rgb="FFE73D1F"/>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rgb="FFE73D1F"/>
      </left>
      <right/>
      <top/>
      <bottom style="dashed">
        <color rgb="FFE73D1F"/>
      </bottom>
      <diagonal/>
    </border>
    <border>
      <left style="hair">
        <color rgb="FFE73D1F"/>
      </left>
      <right/>
      <top style="dashed">
        <color rgb="FFE73D1F"/>
      </top>
      <bottom style="hair">
        <color theme="0" tint="-0.499984740745262"/>
      </bottom>
      <diagonal/>
    </border>
    <border>
      <left style="hair">
        <color rgb="FFE73D1F"/>
      </left>
      <right/>
      <top/>
      <bottom style="hair">
        <color theme="0" tint="-0.499984740745262"/>
      </bottom>
      <diagonal/>
    </border>
    <border>
      <left style="thin">
        <color rgb="FFE73D1F"/>
      </left>
      <right style="hair">
        <color rgb="FFE73D1F"/>
      </right>
      <top/>
      <bottom style="hair">
        <color rgb="FFE73D1F"/>
      </bottom>
      <diagonal/>
    </border>
    <border>
      <left style="thin">
        <color rgb="FFE73D1F"/>
      </left>
      <right style="hair">
        <color rgb="FFE73D1F"/>
      </right>
      <top style="hair">
        <color rgb="FFE73D1F"/>
      </top>
      <bottom style="hair">
        <color theme="1" tint="0.499984740745262"/>
      </bottom>
      <diagonal/>
    </border>
    <border>
      <left/>
      <right style="hair">
        <color rgb="FFE73D1F"/>
      </right>
      <top/>
      <bottom/>
      <diagonal/>
    </border>
    <border>
      <left/>
      <right/>
      <top style="double">
        <color rgb="FFE73D1F"/>
      </top>
      <bottom/>
      <diagonal/>
    </border>
    <border>
      <left style="thin">
        <color rgb="FFE73D1F"/>
      </left>
      <right style="hair">
        <color rgb="FFE73D1F"/>
      </right>
      <top style="hair">
        <color theme="0" tint="-0.499984740745262"/>
      </top>
      <bottom/>
      <diagonal/>
    </border>
    <border>
      <left style="hair">
        <color rgb="FFE73D1F"/>
      </left>
      <right/>
      <top style="hair">
        <color theme="0" tint="-0.499984740745262"/>
      </top>
      <bottom/>
      <diagonal/>
    </border>
    <border>
      <left style="hair">
        <color rgb="FFE73D1F"/>
      </left>
      <right style="thin">
        <color rgb="FFE73D1F"/>
      </right>
      <top style="hair">
        <color theme="0" tint="-0.499984740745262"/>
      </top>
      <bottom/>
      <diagonal/>
    </border>
    <border>
      <left style="hair">
        <color rgb="FFE73D1F"/>
      </left>
      <right style="thin">
        <color rgb="FFE73D1F"/>
      </right>
      <top style="hair">
        <color theme="1" tint="0.499984740745262"/>
      </top>
      <bottom/>
      <diagonal/>
    </border>
    <border>
      <left style="hair">
        <color rgb="FFE73D1F"/>
      </left>
      <right style="thin">
        <color rgb="FFE73D1F"/>
      </right>
      <top/>
      <bottom style="hair">
        <color theme="1" tint="0.499984740745262"/>
      </bottom>
      <diagonal/>
    </border>
    <border diagonalDown="1">
      <left style="hair">
        <color rgb="FF0075BF"/>
      </left>
      <right style="hair">
        <color rgb="FF0075BF"/>
      </right>
      <top style="hair">
        <color rgb="FF0075BF"/>
      </top>
      <bottom style="hair">
        <color rgb="FF0075BF"/>
      </bottom>
      <diagonal style="hair">
        <color rgb="FF0075BF"/>
      </diagonal>
    </border>
    <border>
      <left style="hair">
        <color rgb="FFE73D1F"/>
      </left>
      <right style="hair">
        <color rgb="FFE73D1F"/>
      </right>
      <top style="hair">
        <color theme="0" tint="-0.499984740745262"/>
      </top>
      <bottom style="double">
        <color rgb="FFE73D1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20">
    <xf numFmtId="0" fontId="0" fillId="0" borderId="0" xfId="0"/>
    <xf numFmtId="164" fontId="0" fillId="0" borderId="0" xfId="1" applyNumberFormat="1" applyFont="1"/>
    <xf numFmtId="0" fontId="0" fillId="0" borderId="0" xfId="0" applyAlignment="1">
      <alignment horizontal="center"/>
    </xf>
    <xf numFmtId="0" fontId="0" fillId="0" borderId="0" xfId="0" applyFill="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3" fillId="0" borderId="0" xfId="0" applyFont="1" applyAlignment="1">
      <alignment horizontal="center"/>
    </xf>
    <xf numFmtId="0" fontId="3" fillId="0" borderId="0" xfId="0" applyFont="1" applyFill="1" applyAlignment="1">
      <alignment horizontal="center"/>
    </xf>
    <xf numFmtId="0" fontId="0" fillId="0" borderId="13" xfId="0" applyBorder="1"/>
    <xf numFmtId="0" fontId="4" fillId="0" borderId="21" xfId="0" applyFont="1" applyBorder="1" applyAlignment="1">
      <alignment horizontal="center"/>
    </xf>
    <xf numFmtId="0" fontId="4" fillId="0" borderId="22" xfId="0" applyFont="1" applyBorder="1" applyAlignment="1">
      <alignment horizontal="center"/>
    </xf>
    <xf numFmtId="0" fontId="4" fillId="0" borderId="22" xfId="0" applyFont="1" applyFill="1" applyBorder="1" applyAlignment="1">
      <alignment horizontal="center"/>
    </xf>
    <xf numFmtId="0" fontId="0" fillId="0" borderId="22" xfId="0" applyBorder="1" applyAlignment="1">
      <alignment horizontal="center"/>
    </xf>
    <xf numFmtId="0" fontId="0" fillId="0" borderId="22" xfId="0" applyFill="1" applyBorder="1" applyAlignment="1">
      <alignment horizontal="center"/>
    </xf>
    <xf numFmtId="0" fontId="5" fillId="0" borderId="0" xfId="0" applyFont="1" applyAlignment="1"/>
    <xf numFmtId="0" fontId="5" fillId="0" borderId="9" xfId="0" applyFont="1" applyBorder="1" applyAlignment="1">
      <alignment horizontal="center"/>
    </xf>
    <xf numFmtId="0" fontId="0" fillId="0" borderId="0" xfId="0"/>
    <xf numFmtId="0" fontId="0" fillId="0" borderId="0" xfId="0"/>
    <xf numFmtId="0" fontId="4" fillId="0" borderId="25" xfId="0" applyFont="1" applyBorder="1" applyAlignment="1">
      <alignment horizontal="center"/>
    </xf>
    <xf numFmtId="0" fontId="4" fillId="0" borderId="26" xfId="0" applyFont="1" applyBorder="1" applyAlignment="1">
      <alignment horizontal="center"/>
    </xf>
    <xf numFmtId="0" fontId="4" fillId="0" borderId="26" xfId="0" applyFont="1" applyFill="1"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0" xfId="0" applyFill="1"/>
    <xf numFmtId="0" fontId="4" fillId="0" borderId="21" xfId="0" applyFont="1" applyFill="1" applyBorder="1" applyAlignment="1">
      <alignment horizontal="center"/>
    </xf>
    <xf numFmtId="0" fontId="6" fillId="0" borderId="22" xfId="0" applyFont="1" applyFill="1" applyBorder="1" applyAlignment="1">
      <alignment horizontal="center"/>
    </xf>
    <xf numFmtId="164" fontId="2" fillId="0" borderId="29" xfId="1" applyNumberFormat="1" applyFont="1" applyBorder="1"/>
    <xf numFmtId="0" fontId="2" fillId="0" borderId="30" xfId="0" applyFont="1" applyBorder="1"/>
    <xf numFmtId="9" fontId="0" fillId="0" borderId="30" xfId="2" applyFont="1" applyBorder="1"/>
    <xf numFmtId="0" fontId="9" fillId="2" borderId="37" xfId="0" applyFont="1" applyFill="1" applyBorder="1" applyAlignment="1">
      <alignment horizontal="right" wrapText="1"/>
    </xf>
    <xf numFmtId="0" fontId="9" fillId="2" borderId="4" xfId="0" applyFont="1" applyFill="1" applyBorder="1" applyAlignment="1">
      <alignment horizontal="right" wrapText="1"/>
    </xf>
    <xf numFmtId="0" fontId="0" fillId="0" borderId="40" xfId="0" applyBorder="1"/>
    <xf numFmtId="9" fontId="0" fillId="0" borderId="29" xfId="0" applyNumberFormat="1" applyBorder="1"/>
    <xf numFmtId="0" fontId="0" fillId="0" borderId="0" xfId="0"/>
    <xf numFmtId="164" fontId="0" fillId="0" borderId="0" xfId="0" applyNumberFormat="1"/>
    <xf numFmtId="0" fontId="0" fillId="0" borderId="0" xfId="0"/>
    <xf numFmtId="0" fontId="0" fillId="0" borderId="0" xfId="0"/>
    <xf numFmtId="0" fontId="0" fillId="0" borderId="32" xfId="0" applyBorder="1" applyAlignment="1">
      <alignment horizontal="right"/>
    </xf>
    <xf numFmtId="164" fontId="0" fillId="0" borderId="0" xfId="1" applyNumberFormat="1" applyFont="1" applyAlignment="1">
      <alignment horizontal="right"/>
    </xf>
    <xf numFmtId="164" fontId="2" fillId="0" borderId="0" xfId="1" applyNumberFormat="1" applyFont="1" applyAlignment="1">
      <alignment horizontal="right"/>
    </xf>
    <xf numFmtId="0" fontId="7" fillId="0" borderId="0" xfId="0" applyFont="1" applyAlignment="1">
      <alignment horizontal="right"/>
    </xf>
    <xf numFmtId="165" fontId="2" fillId="0" borderId="0" xfId="3" applyNumberFormat="1" applyFont="1" applyAlignment="1">
      <alignment horizontal="right"/>
    </xf>
    <xf numFmtId="1" fontId="0" fillId="0" borderId="0" xfId="1" applyNumberFormat="1" applyFont="1"/>
    <xf numFmtId="1" fontId="0" fillId="0" borderId="0" xfId="0" applyNumberFormat="1"/>
    <xf numFmtId="0" fontId="13" fillId="0" borderId="18" xfId="0" applyFont="1" applyBorder="1" applyAlignment="1">
      <alignment horizontal="center"/>
    </xf>
    <xf numFmtId="0" fontId="13" fillId="0" borderId="19" xfId="0" applyFont="1" applyBorder="1" applyAlignment="1">
      <alignment horizontal="center"/>
    </xf>
    <xf numFmtId="0" fontId="13" fillId="0" borderId="19" xfId="0" applyFont="1" applyFill="1" applyBorder="1" applyAlignment="1">
      <alignment horizontal="center"/>
    </xf>
    <xf numFmtId="0" fontId="12" fillId="0" borderId="19" xfId="0" applyFont="1" applyBorder="1" applyAlignment="1">
      <alignment horizontal="center"/>
    </xf>
    <xf numFmtId="0" fontId="9" fillId="2" borderId="47" xfId="0" applyFont="1" applyFill="1" applyBorder="1" applyAlignment="1">
      <alignment horizontal="center" wrapText="1"/>
    </xf>
    <xf numFmtId="0" fontId="2" fillId="0" borderId="0" xfId="0" applyFont="1"/>
    <xf numFmtId="165" fontId="0" fillId="0" borderId="0" xfId="3" applyNumberFormat="1" applyFont="1"/>
    <xf numFmtId="164" fontId="2" fillId="0" borderId="0" xfId="0" applyNumberFormat="1" applyFont="1"/>
    <xf numFmtId="166" fontId="14" fillId="0" borderId="0" xfId="0" applyNumberFormat="1" applyFont="1"/>
    <xf numFmtId="166" fontId="15" fillId="0" borderId="0" xfId="0" applyNumberFormat="1" applyFont="1"/>
    <xf numFmtId="166" fontId="0" fillId="0" borderId="0" xfId="0" applyNumberFormat="1"/>
    <xf numFmtId="166" fontId="0" fillId="0" borderId="0" xfId="0" applyNumberFormat="1" applyFill="1"/>
    <xf numFmtId="166" fontId="16" fillId="3" borderId="46" xfId="0" applyNumberFormat="1" applyFont="1" applyFill="1" applyBorder="1" applyAlignment="1">
      <alignment horizontal="right" wrapText="1"/>
    </xf>
    <xf numFmtId="166" fontId="16" fillId="3" borderId="47" xfId="0" applyNumberFormat="1" applyFont="1" applyFill="1" applyBorder="1" applyAlignment="1">
      <alignment horizontal="right" wrapText="1"/>
    </xf>
    <xf numFmtId="166" fontId="15" fillId="0" borderId="0" xfId="1" applyNumberFormat="1" applyFont="1" applyAlignment="1">
      <alignment horizontal="right"/>
    </xf>
    <xf numFmtId="165" fontId="15" fillId="0" borderId="0" xfId="3" applyNumberFormat="1" applyFont="1" applyAlignment="1">
      <alignment horizontal="right"/>
    </xf>
    <xf numFmtId="164" fontId="1" fillId="0" borderId="31" xfId="1" applyNumberFormat="1" applyFont="1" applyBorder="1" applyAlignment="1">
      <alignment horizontal="right"/>
    </xf>
    <xf numFmtId="0" fontId="2" fillId="0" borderId="32" xfId="0" applyFont="1" applyBorder="1" applyAlignment="1">
      <alignment horizontal="right"/>
    </xf>
    <xf numFmtId="0" fontId="0" fillId="0" borderId="41" xfId="0" applyBorder="1" applyAlignment="1">
      <alignment horizontal="right"/>
    </xf>
    <xf numFmtId="9" fontId="0" fillId="0" borderId="31" xfId="0" applyNumberFormat="1" applyBorder="1" applyAlignment="1">
      <alignment horizontal="right"/>
    </xf>
    <xf numFmtId="9" fontId="0" fillId="0" borderId="32" xfId="2" applyFont="1" applyBorder="1" applyAlignment="1">
      <alignment horizontal="right"/>
    </xf>
    <xf numFmtId="0" fontId="0" fillId="0" borderId="31" xfId="0" applyBorder="1" applyAlignment="1">
      <alignment horizontal="right"/>
    </xf>
    <xf numFmtId="0" fontId="0" fillId="0" borderId="43" xfId="0" applyBorder="1" applyAlignment="1">
      <alignment horizontal="right"/>
    </xf>
    <xf numFmtId="0" fontId="17" fillId="0" borderId="0" xfId="0" applyFont="1"/>
    <xf numFmtId="0" fontId="0" fillId="0" borderId="44" xfId="0" applyBorder="1" applyAlignment="1">
      <alignment horizontal="center"/>
    </xf>
    <xf numFmtId="0" fontId="0" fillId="0" borderId="42" xfId="0" applyBorder="1" applyAlignment="1">
      <alignment horizontal="center"/>
    </xf>
    <xf numFmtId="0" fontId="12" fillId="0" borderId="56" xfId="0" applyFont="1" applyBorder="1" applyAlignment="1">
      <alignment horizontal="center"/>
    </xf>
    <xf numFmtId="0" fontId="0" fillId="0" borderId="57" xfId="0" applyBorder="1" applyAlignment="1">
      <alignment horizontal="center"/>
    </xf>
    <xf numFmtId="0" fontId="0" fillId="0" borderId="42" xfId="0" applyFill="1" applyBorder="1" applyAlignment="1">
      <alignment horizontal="center"/>
    </xf>
    <xf numFmtId="0" fontId="9" fillId="2" borderId="0" xfId="0" applyFont="1" applyFill="1" applyBorder="1" applyAlignment="1">
      <alignment horizontal="right" wrapText="1"/>
    </xf>
    <xf numFmtId="0" fontId="4" fillId="0" borderId="44" xfId="0" applyFont="1" applyBorder="1" applyAlignment="1">
      <alignment horizontal="center"/>
    </xf>
    <xf numFmtId="0" fontId="4" fillId="0" borderId="44" xfId="0" applyFont="1" applyFill="1" applyBorder="1" applyAlignment="1">
      <alignment horizontal="center"/>
    </xf>
    <xf numFmtId="0" fontId="0" fillId="0" borderId="63" xfId="0" applyBorder="1" applyAlignment="1">
      <alignment horizontal="center"/>
    </xf>
    <xf numFmtId="0" fontId="0" fillId="0" borderId="61" xfId="0" applyBorder="1"/>
    <xf numFmtId="0" fontId="18" fillId="0" borderId="0" xfId="0" applyFont="1"/>
    <xf numFmtId="0" fontId="19" fillId="4" borderId="19" xfId="0" applyFont="1" applyFill="1" applyBorder="1" applyAlignment="1">
      <alignment horizontal="center"/>
    </xf>
    <xf numFmtId="0" fontId="19" fillId="4" borderId="22" xfId="0" applyFont="1" applyFill="1" applyBorder="1" applyAlignment="1">
      <alignment horizontal="center"/>
    </xf>
    <xf numFmtId="0" fontId="19" fillId="4" borderId="21" xfId="0" applyFont="1" applyFill="1" applyBorder="1" applyAlignment="1">
      <alignment horizontal="center"/>
    </xf>
    <xf numFmtId="0" fontId="19" fillId="4" borderId="26" xfId="0" applyFont="1" applyFill="1" applyBorder="1" applyAlignment="1">
      <alignment horizontal="center"/>
    </xf>
    <xf numFmtId="0" fontId="19" fillId="4" borderId="62" xfId="0" applyFont="1" applyFill="1" applyBorder="1" applyAlignment="1">
      <alignment horizontal="center"/>
    </xf>
    <xf numFmtId="0" fontId="20" fillId="0" borderId="0" xfId="0" applyFont="1" applyAlignment="1">
      <alignment horizontal="center"/>
    </xf>
    <xf numFmtId="0" fontId="20" fillId="0" borderId="4" xfId="0" applyFont="1" applyBorder="1"/>
    <xf numFmtId="0" fontId="21" fillId="0" borderId="14" xfId="0" applyFont="1" applyBorder="1" applyAlignment="1">
      <alignment horizont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xf numFmtId="0" fontId="22" fillId="0" borderId="10" xfId="0" applyFont="1" applyBorder="1" applyAlignment="1">
      <alignment horizontal="center"/>
    </xf>
    <xf numFmtId="0" fontId="22" fillId="0" borderId="12" xfId="0" applyFont="1" applyBorder="1" applyAlignment="1">
      <alignment horizontal="center"/>
    </xf>
    <xf numFmtId="0" fontId="23" fillId="5" borderId="19" xfId="0" applyFont="1" applyFill="1" applyBorder="1" applyAlignment="1">
      <alignment horizontal="center"/>
    </xf>
    <xf numFmtId="0" fontId="24" fillId="0" borderId="0" xfId="0" applyFont="1"/>
    <xf numFmtId="0" fontId="24" fillId="0" borderId="0" xfId="0" applyFont="1" applyAlignment="1">
      <alignment horizontal="center"/>
    </xf>
    <xf numFmtId="0" fontId="24" fillId="0" borderId="0" xfId="0" applyFont="1" applyFill="1"/>
    <xf numFmtId="0" fontId="24" fillId="0" borderId="0" xfId="0" applyFont="1" applyFill="1" applyAlignment="1">
      <alignment horizontal="center"/>
    </xf>
    <xf numFmtId="0" fontId="25" fillId="0" borderId="5" xfId="0" applyFont="1" applyBorder="1" applyAlignment="1">
      <alignment horizontal="center" wrapText="1"/>
    </xf>
    <xf numFmtId="0" fontId="25" fillId="0" borderId="6" xfId="0" applyFont="1" applyBorder="1" applyAlignment="1">
      <alignment horizontal="center" wrapText="1"/>
    </xf>
    <xf numFmtId="0" fontId="25" fillId="0" borderId="7" xfId="0" applyFont="1" applyBorder="1" applyAlignment="1">
      <alignment horizontal="center" wrapText="1"/>
    </xf>
    <xf numFmtId="0" fontId="25" fillId="0" borderId="8" xfId="0" applyFont="1" applyBorder="1" applyAlignment="1">
      <alignment horizontal="center" wrapText="1"/>
    </xf>
    <xf numFmtId="9" fontId="25" fillId="0" borderId="8" xfId="2" applyFont="1" applyBorder="1" applyAlignment="1">
      <alignment horizontal="center" wrapText="1"/>
    </xf>
    <xf numFmtId="9" fontId="25" fillId="0" borderId="6" xfId="2" applyFont="1" applyBorder="1" applyAlignment="1">
      <alignment horizontal="center" wrapText="1"/>
    </xf>
    <xf numFmtId="9" fontId="25" fillId="0" borderId="7" xfId="2" applyFont="1" applyBorder="1" applyAlignment="1">
      <alignment horizontal="center" wrapText="1"/>
    </xf>
    <xf numFmtId="0" fontId="26" fillId="0" borderId="4" xfId="0" applyFont="1" applyBorder="1" applyAlignment="1">
      <alignment horizontal="center"/>
    </xf>
    <xf numFmtId="0" fontId="26" fillId="0" borderId="15" xfId="0" applyFont="1" applyBorder="1" applyAlignment="1">
      <alignment horizontal="center" wrapText="1"/>
    </xf>
    <xf numFmtId="0" fontId="26" fillId="0" borderId="16" xfId="0" applyFont="1" applyBorder="1" applyAlignment="1">
      <alignment horizontal="center" wrapText="1"/>
    </xf>
    <xf numFmtId="0" fontId="26" fillId="2" borderId="16" xfId="0" applyFont="1" applyFill="1" applyBorder="1" applyAlignment="1">
      <alignment horizontal="center" wrapText="1"/>
    </xf>
    <xf numFmtId="0" fontId="26" fillId="0" borderId="16" xfId="0" applyFont="1" applyFill="1" applyBorder="1" applyAlignment="1">
      <alignment horizontal="center" wrapText="1"/>
    </xf>
    <xf numFmtId="9" fontId="26" fillId="2" borderId="16" xfId="0" applyNumberFormat="1" applyFont="1" applyFill="1" applyBorder="1" applyAlignment="1">
      <alignment horizontal="center" wrapText="1"/>
    </xf>
    <xf numFmtId="9" fontId="26" fillId="2" borderId="55" xfId="0" applyNumberFormat="1" applyFont="1" applyFill="1" applyBorder="1" applyAlignment="1">
      <alignment horizontal="center" wrapText="1"/>
    </xf>
    <xf numFmtId="0" fontId="24" fillId="0" borderId="58" xfId="0" applyFont="1" applyBorder="1"/>
    <xf numFmtId="164" fontId="26" fillId="0" borderId="16" xfId="1" applyNumberFormat="1" applyFont="1" applyBorder="1" applyAlignment="1">
      <alignment horizontal="right" wrapText="1"/>
    </xf>
    <xf numFmtId="164" fontId="26" fillId="0" borderId="17" xfId="1" applyNumberFormat="1" applyFont="1" applyBorder="1" applyAlignment="1">
      <alignment horizontal="right" wrapText="1"/>
    </xf>
    <xf numFmtId="164" fontId="26" fillId="2" borderId="37" xfId="1" applyNumberFormat="1" applyFont="1" applyFill="1" applyBorder="1" applyAlignment="1">
      <alignment horizontal="right" wrapText="1"/>
    </xf>
    <xf numFmtId="165" fontId="26" fillId="2" borderId="4" xfId="3" applyNumberFormat="1" applyFont="1" applyFill="1" applyBorder="1" applyAlignment="1">
      <alignment horizontal="right" wrapText="1"/>
    </xf>
    <xf numFmtId="0" fontId="26" fillId="0" borderId="37" xfId="0" applyFont="1" applyFill="1" applyBorder="1" applyAlignment="1">
      <alignment horizontal="right" wrapText="1"/>
    </xf>
    <xf numFmtId="0" fontId="26" fillId="0" borderId="4" xfId="0" applyFont="1" applyFill="1" applyBorder="1" applyAlignment="1">
      <alignment horizontal="right" wrapText="1"/>
    </xf>
    <xf numFmtId="0" fontId="26" fillId="0" borderId="4" xfId="0" applyFont="1" applyBorder="1" applyAlignment="1">
      <alignment horizontal="right" wrapText="1"/>
    </xf>
    <xf numFmtId="0" fontId="24" fillId="0" borderId="59" xfId="0" applyFont="1" applyBorder="1"/>
    <xf numFmtId="164" fontId="24" fillId="0" borderId="49" xfId="1" applyNumberFormat="1" applyFont="1" applyBorder="1" applyAlignment="1">
      <alignment horizontal="right"/>
    </xf>
    <xf numFmtId="164" fontId="24" fillId="0" borderId="20" xfId="1" applyNumberFormat="1" applyFont="1" applyBorder="1" applyAlignment="1">
      <alignment horizontal="right"/>
    </xf>
    <xf numFmtId="164" fontId="24" fillId="0" borderId="50" xfId="1" applyNumberFormat="1" applyFont="1" applyBorder="1" applyAlignment="1">
      <alignment horizontal="right"/>
    </xf>
    <xf numFmtId="164" fontId="24" fillId="0" borderId="27" xfId="1" applyNumberFormat="1" applyFont="1" applyBorder="1" applyAlignment="1">
      <alignment horizontal="right"/>
    </xf>
    <xf numFmtId="0" fontId="24" fillId="0" borderId="31" xfId="0" applyFont="1" applyBorder="1"/>
    <xf numFmtId="164" fontId="24" fillId="0" borderId="51" xfId="1" applyNumberFormat="1" applyFont="1" applyBorder="1" applyAlignment="1">
      <alignment horizontal="right"/>
    </xf>
    <xf numFmtId="164" fontId="24" fillId="0" borderId="23" xfId="1" applyNumberFormat="1" applyFont="1" applyBorder="1" applyAlignment="1">
      <alignment horizontal="right"/>
    </xf>
    <xf numFmtId="164" fontId="24" fillId="0" borderId="52" xfId="1" applyNumberFormat="1" applyFont="1" applyBorder="1" applyAlignment="1">
      <alignment horizontal="right"/>
    </xf>
    <xf numFmtId="166" fontId="24" fillId="0" borderId="45" xfId="0" applyNumberFormat="1" applyFont="1" applyBorder="1" applyAlignment="1">
      <alignment horizontal="right"/>
    </xf>
    <xf numFmtId="164" fontId="24" fillId="0" borderId="45" xfId="1" applyNumberFormat="1" applyFont="1" applyBorder="1" applyAlignment="1">
      <alignment horizontal="right"/>
    </xf>
    <xf numFmtId="164" fontId="24" fillId="0" borderId="22" xfId="1" applyNumberFormat="1" applyFont="1" applyBorder="1" applyAlignment="1">
      <alignment horizontal="right"/>
    </xf>
    <xf numFmtId="164" fontId="24" fillId="0" borderId="64" xfId="1" applyNumberFormat="1" applyFont="1" applyBorder="1" applyAlignment="1">
      <alignment horizontal="right"/>
    </xf>
    <xf numFmtId="164" fontId="24" fillId="0" borderId="43" xfId="1" applyNumberFormat="1" applyFont="1" applyFill="1" applyBorder="1" applyAlignment="1">
      <alignment horizontal="right"/>
    </xf>
    <xf numFmtId="164" fontId="24" fillId="0" borderId="66" xfId="1" applyNumberFormat="1" applyFont="1" applyFill="1" applyBorder="1" applyAlignment="1">
      <alignment horizontal="right"/>
    </xf>
    <xf numFmtId="164" fontId="24" fillId="0" borderId="53" xfId="1" applyNumberFormat="1" applyFont="1" applyBorder="1" applyAlignment="1">
      <alignment horizontal="right"/>
    </xf>
    <xf numFmtId="164" fontId="24" fillId="0" borderId="54" xfId="1" applyNumberFormat="1" applyFont="1" applyBorder="1" applyAlignment="1">
      <alignment horizontal="right"/>
    </xf>
    <xf numFmtId="164" fontId="24" fillId="0" borderId="51" xfId="1" applyNumberFormat="1" applyFont="1" applyFill="1" applyBorder="1" applyAlignment="1">
      <alignment horizontal="right"/>
    </xf>
    <xf numFmtId="164" fontId="24" fillId="0" borderId="23" xfId="1" applyNumberFormat="1" applyFont="1" applyFill="1" applyBorder="1" applyAlignment="1">
      <alignment horizontal="right"/>
    </xf>
    <xf numFmtId="164" fontId="24" fillId="0" borderId="0" xfId="1" applyNumberFormat="1" applyFont="1" applyAlignment="1">
      <alignment horizontal="right"/>
    </xf>
    <xf numFmtId="0" fontId="24" fillId="0" borderId="33" xfId="0" applyFont="1" applyBorder="1"/>
    <xf numFmtId="164" fontId="25" fillId="0" borderId="29" xfId="1" applyNumberFormat="1" applyFont="1" applyBorder="1" applyAlignment="1">
      <alignment horizontal="right"/>
    </xf>
    <xf numFmtId="165" fontId="25" fillId="0" borderId="35" xfId="3" applyNumberFormat="1" applyFont="1" applyBorder="1" applyAlignment="1">
      <alignment horizontal="right"/>
    </xf>
    <xf numFmtId="165" fontId="25" fillId="0" borderId="30" xfId="3" applyNumberFormat="1" applyFont="1" applyBorder="1" applyAlignment="1">
      <alignment horizontal="right"/>
    </xf>
    <xf numFmtId="164" fontId="25" fillId="0" borderId="31" xfId="1" applyNumberFormat="1" applyFont="1" applyBorder="1" applyAlignment="1">
      <alignment horizontal="right"/>
    </xf>
    <xf numFmtId="165" fontId="25" fillId="0" borderId="32" xfId="3" applyNumberFormat="1" applyFont="1" applyBorder="1" applyAlignment="1">
      <alignment horizontal="right"/>
    </xf>
    <xf numFmtId="165" fontId="27" fillId="0" borderId="32" xfId="3" applyNumberFormat="1" applyFont="1" applyBorder="1" applyAlignment="1">
      <alignment horizontal="right"/>
    </xf>
    <xf numFmtId="164" fontId="25" fillId="0" borderId="23" xfId="1" applyNumberFormat="1" applyFont="1" applyBorder="1" applyAlignment="1">
      <alignment horizontal="right"/>
    </xf>
    <xf numFmtId="165" fontId="25" fillId="0" borderId="31" xfId="3" applyNumberFormat="1" applyFont="1" applyBorder="1" applyAlignment="1">
      <alignment horizontal="right"/>
    </xf>
    <xf numFmtId="164" fontId="25" fillId="0" borderId="0" xfId="1" applyNumberFormat="1" applyFont="1" applyBorder="1" applyAlignment="1">
      <alignment horizontal="right"/>
    </xf>
    <xf numFmtId="165" fontId="25" fillId="0" borderId="45" xfId="3" applyNumberFormat="1" applyFont="1" applyBorder="1" applyAlignment="1">
      <alignment horizontal="right"/>
    </xf>
    <xf numFmtId="164" fontId="25" fillId="0" borderId="31" xfId="1" applyNumberFormat="1" applyFont="1" applyFill="1" applyBorder="1" applyAlignment="1">
      <alignment horizontal="right"/>
    </xf>
    <xf numFmtId="165" fontId="25" fillId="0" borderId="35" xfId="3" applyNumberFormat="1" applyFont="1" applyFill="1" applyBorder="1" applyAlignment="1">
      <alignment horizontal="right"/>
    </xf>
    <xf numFmtId="165" fontId="25" fillId="0" borderId="45" xfId="3" applyNumberFormat="1" applyFont="1" applyFill="1" applyBorder="1" applyAlignment="1">
      <alignment horizontal="right"/>
    </xf>
    <xf numFmtId="164" fontId="25" fillId="0" borderId="22" xfId="1" applyNumberFormat="1" applyFont="1" applyBorder="1" applyAlignment="1">
      <alignment horizontal="right"/>
    </xf>
    <xf numFmtId="165" fontId="25" fillId="0" borderId="32" xfId="3" applyNumberFormat="1" applyFont="1" applyFill="1" applyBorder="1" applyAlignment="1">
      <alignment horizontal="right"/>
    </xf>
    <xf numFmtId="164" fontId="25" fillId="0" borderId="33" xfId="1" applyNumberFormat="1" applyFont="1" applyBorder="1" applyAlignment="1">
      <alignment horizontal="right"/>
    </xf>
    <xf numFmtId="165" fontId="25" fillId="0" borderId="60" xfId="3" applyNumberFormat="1" applyFont="1" applyFill="1" applyBorder="1" applyAlignment="1">
      <alignment horizontal="right"/>
    </xf>
    <xf numFmtId="165" fontId="25" fillId="0" borderId="34" xfId="3" applyNumberFormat="1" applyFont="1" applyFill="1" applyBorder="1" applyAlignment="1">
      <alignment horizontal="right"/>
    </xf>
    <xf numFmtId="165" fontId="25" fillId="0" borderId="36" xfId="3" applyNumberFormat="1" applyFont="1" applyFill="1" applyBorder="1" applyAlignment="1">
      <alignment horizontal="right"/>
    </xf>
    <xf numFmtId="165" fontId="25" fillId="0" borderId="36" xfId="3" applyNumberFormat="1" applyFont="1" applyBorder="1" applyAlignment="1">
      <alignment horizontal="right"/>
    </xf>
    <xf numFmtId="0" fontId="24" fillId="0" borderId="31" xfId="0" applyFont="1" applyFill="1" applyBorder="1" applyAlignment="1">
      <alignment horizontal="right"/>
    </xf>
    <xf numFmtId="0" fontId="24" fillId="0" borderId="32" xfId="0" applyFont="1" applyFill="1" applyBorder="1" applyAlignment="1">
      <alignment horizontal="right"/>
    </xf>
    <xf numFmtId="0" fontId="24" fillId="0" borderId="43" xfId="0" applyFont="1" applyFill="1" applyBorder="1" applyAlignment="1">
      <alignment horizontal="right"/>
    </xf>
    <xf numFmtId="9" fontId="24" fillId="0" borderId="31" xfId="0" applyNumberFormat="1" applyFont="1" applyFill="1" applyBorder="1" applyAlignment="1">
      <alignment horizontal="right"/>
    </xf>
    <xf numFmtId="9" fontId="24" fillId="0" borderId="32" xfId="2" applyFont="1" applyFill="1" applyBorder="1" applyAlignment="1">
      <alignment horizontal="right"/>
    </xf>
    <xf numFmtId="0" fontId="24" fillId="0" borderId="31" xfId="0" applyFont="1" applyBorder="1" applyAlignment="1">
      <alignment horizontal="right"/>
    </xf>
    <xf numFmtId="0" fontId="24" fillId="0" borderId="32" xfId="0" applyFont="1" applyBorder="1" applyAlignment="1">
      <alignment horizontal="right"/>
    </xf>
    <xf numFmtId="0" fontId="24" fillId="0" borderId="43" xfId="0" applyFont="1" applyBorder="1" applyAlignment="1">
      <alignment horizontal="right"/>
    </xf>
    <xf numFmtId="9" fontId="24" fillId="0" borderId="31" xfId="0" applyNumberFormat="1" applyFont="1" applyBorder="1" applyAlignment="1">
      <alignment horizontal="right"/>
    </xf>
    <xf numFmtId="9" fontId="24" fillId="0" borderId="32" xfId="2" applyFont="1" applyBorder="1" applyAlignment="1">
      <alignment horizontal="right"/>
    </xf>
    <xf numFmtId="0" fontId="24" fillId="0" borderId="0" xfId="0" applyFont="1" applyFill="1" applyBorder="1" applyAlignment="1">
      <alignment horizontal="right"/>
    </xf>
    <xf numFmtId="0" fontId="24" fillId="0" borderId="33" xfId="0" applyFont="1" applyFill="1" applyBorder="1" applyAlignment="1">
      <alignment horizontal="right"/>
    </xf>
    <xf numFmtId="0" fontId="24" fillId="0" borderId="34" xfId="0" applyFont="1" applyFill="1" applyBorder="1" applyAlignment="1">
      <alignment horizontal="right"/>
    </xf>
    <xf numFmtId="0" fontId="24" fillId="0" borderId="65" xfId="0" applyFont="1" applyFill="1" applyBorder="1" applyAlignment="1">
      <alignment horizontal="right"/>
    </xf>
    <xf numFmtId="9" fontId="24" fillId="0" borderId="33" xfId="0" applyNumberFormat="1" applyFont="1" applyBorder="1" applyAlignment="1">
      <alignment horizontal="right"/>
    </xf>
    <xf numFmtId="9" fontId="24" fillId="0" borderId="34" xfId="2" applyFont="1" applyBorder="1" applyAlignment="1">
      <alignment horizontal="right"/>
    </xf>
    <xf numFmtId="0" fontId="25" fillId="0" borderId="8" xfId="0" applyFont="1" applyBorder="1" applyAlignment="1">
      <alignment horizontal="right" wrapText="1"/>
    </xf>
    <xf numFmtId="0" fontId="25" fillId="0" borderId="7" xfId="0" applyFont="1" applyBorder="1" applyAlignment="1">
      <alignment horizontal="right" wrapText="1"/>
    </xf>
    <xf numFmtId="164" fontId="25" fillId="0" borderId="6" xfId="1" applyNumberFormat="1" applyFont="1" applyBorder="1" applyAlignment="1">
      <alignment horizontal="right" wrapText="1"/>
    </xf>
    <xf numFmtId="0" fontId="25" fillId="0" borderId="6" xfId="0" applyFont="1" applyBorder="1" applyAlignment="1">
      <alignment horizontal="right" wrapText="1"/>
    </xf>
    <xf numFmtId="165" fontId="25" fillId="0" borderId="6" xfId="3" applyNumberFormat="1" applyFont="1" applyBorder="1" applyAlignment="1">
      <alignment horizontal="right" wrapText="1"/>
    </xf>
    <xf numFmtId="164" fontId="28" fillId="0" borderId="38" xfId="1" applyNumberFormat="1" applyFont="1" applyBorder="1" applyAlignment="1">
      <alignment horizontal="right"/>
    </xf>
    <xf numFmtId="164" fontId="28" fillId="0" borderId="39" xfId="1" applyNumberFormat="1" applyFont="1" applyBorder="1" applyAlignment="1">
      <alignment horizontal="right"/>
    </xf>
    <xf numFmtId="164" fontId="28" fillId="0" borderId="10" xfId="1" applyNumberFormat="1" applyFont="1" applyBorder="1" applyAlignment="1">
      <alignment horizontal="right"/>
    </xf>
    <xf numFmtId="37" fontId="28" fillId="0" borderId="10" xfId="1" applyNumberFormat="1" applyFont="1" applyBorder="1" applyAlignment="1">
      <alignment horizontal="right"/>
    </xf>
    <xf numFmtId="165" fontId="28" fillId="0" borderId="10" xfId="3" applyNumberFormat="1" applyFont="1" applyBorder="1" applyAlignment="1">
      <alignment horizontal="right"/>
    </xf>
    <xf numFmtId="164" fontId="28" fillId="0" borderId="11" xfId="1" applyNumberFormat="1" applyFont="1" applyBorder="1" applyAlignment="1">
      <alignment horizontal="center"/>
    </xf>
    <xf numFmtId="164" fontId="28" fillId="0" borderId="10" xfId="1" applyNumberFormat="1" applyFont="1" applyBorder="1" applyAlignment="1">
      <alignment horizontal="center"/>
    </xf>
    <xf numFmtId="9" fontId="28" fillId="0" borderId="38" xfId="2" applyFont="1" applyBorder="1" applyAlignment="1">
      <alignment horizontal="center"/>
    </xf>
    <xf numFmtId="9" fontId="28" fillId="0" borderId="12" xfId="2" applyFont="1" applyBorder="1" applyAlignment="1">
      <alignment horizontal="center"/>
    </xf>
    <xf numFmtId="164" fontId="25" fillId="0" borderId="45" xfId="1" applyNumberFormat="1" applyFont="1" applyBorder="1" applyAlignment="1">
      <alignment horizontal="right"/>
    </xf>
    <xf numFmtId="164" fontId="24" fillId="0" borderId="67" xfId="1" applyNumberFormat="1" applyFont="1" applyBorder="1" applyAlignment="1">
      <alignment horizontal="right"/>
    </xf>
    <xf numFmtId="0" fontId="4" fillId="0" borderId="68" xfId="0" applyFont="1" applyFill="1" applyBorder="1" applyAlignment="1">
      <alignment horizontal="center"/>
    </xf>
    <xf numFmtId="0" fontId="4" fillId="0" borderId="68" xfId="0" applyFont="1" applyBorder="1" applyAlignment="1">
      <alignment horizontal="center"/>
    </xf>
    <xf numFmtId="0" fontId="12" fillId="4" borderId="0" xfId="0" applyFont="1" applyFill="1"/>
    <xf numFmtId="0" fontId="12" fillId="4" borderId="0" xfId="0" applyFont="1" applyFill="1" applyAlignment="1">
      <alignment horizontal="left"/>
    </xf>
    <xf numFmtId="166" fontId="12" fillId="4" borderId="0" xfId="0" applyNumberFormat="1" applyFont="1" applyFill="1"/>
    <xf numFmtId="0" fontId="29" fillId="0" borderId="0" xfId="0" applyFont="1" applyAlignment="1">
      <alignment horizontal="left"/>
    </xf>
    <xf numFmtId="166" fontId="29" fillId="0" borderId="0" xfId="0" applyNumberFormat="1" applyFont="1"/>
    <xf numFmtId="0" fontId="29" fillId="0" borderId="0" xfId="0" applyFont="1"/>
    <xf numFmtId="0" fontId="20" fillId="0" borderId="24" xfId="0" applyFont="1" applyBorder="1" applyAlignment="1">
      <alignment horizontal="right"/>
    </xf>
    <xf numFmtId="0" fontId="20" fillId="0" borderId="0" xfId="0" applyFont="1" applyBorder="1" applyAlignment="1">
      <alignment horizontal="right"/>
    </xf>
    <xf numFmtId="0" fontId="20" fillId="0" borderId="0" xfId="0" applyFont="1" applyAlignment="1">
      <alignment horizontal="right"/>
    </xf>
    <xf numFmtId="0" fontId="8" fillId="4" borderId="24" xfId="0" applyFont="1" applyFill="1" applyBorder="1" applyAlignment="1">
      <alignment horizontal="center"/>
    </xf>
    <xf numFmtId="0" fontId="8" fillId="4" borderId="0" xfId="0" applyFont="1" applyFill="1" applyBorder="1" applyAlignment="1">
      <alignment horizontal="center"/>
    </xf>
    <xf numFmtId="0" fontId="20" fillId="0" borderId="24" xfId="0" applyFont="1" applyBorder="1" applyAlignment="1">
      <alignment horizontal="center"/>
    </xf>
    <xf numFmtId="0" fontId="20" fillId="0" borderId="0" xfId="0" applyFont="1" applyBorder="1" applyAlignment="1">
      <alignment horizont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20"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22" fillId="0" borderId="1" xfId="0" applyFont="1" applyBorder="1" applyAlignment="1">
      <alignment horizontal="center"/>
    </xf>
    <xf numFmtId="0" fontId="22" fillId="0" borderId="2" xfId="0" applyFont="1" applyBorder="1" applyAlignment="1">
      <alignment horizontal="center"/>
    </xf>
    <xf numFmtId="0" fontId="22" fillId="0" borderId="3" xfId="0" applyFont="1" applyBorder="1" applyAlignment="1">
      <alignment horizontal="center"/>
    </xf>
    <xf numFmtId="164" fontId="8" fillId="4" borderId="24" xfId="1" applyNumberFormat="1" applyFont="1" applyFill="1" applyBorder="1" applyAlignment="1">
      <alignment horizontal="center"/>
    </xf>
    <xf numFmtId="164" fontId="8" fillId="4" borderId="0" xfId="1" applyNumberFormat="1" applyFont="1" applyFill="1" applyBorder="1" applyAlignment="1">
      <alignment horizontal="center"/>
    </xf>
    <xf numFmtId="164" fontId="8" fillId="4" borderId="48" xfId="1" applyNumberFormat="1" applyFont="1" applyFill="1" applyBorder="1" applyAlignment="1">
      <alignment horizontal="center"/>
    </xf>
  </cellXfs>
  <cellStyles count="4">
    <cellStyle name="Comma" xfId="3" builtinId="3"/>
    <cellStyle name="Currency" xfId="1" builtinId="4"/>
    <cellStyle name="Normal" xfId="0" builtinId="0"/>
    <cellStyle name="Percent" xfId="2" builtinId="5"/>
  </cellStyles>
  <dxfs count="10">
    <dxf>
      <font>
        <color theme="1" tint="0.499984740745262"/>
      </font>
    </dxf>
    <dxf>
      <font>
        <color theme="1" tint="0.499984740745262"/>
      </font>
    </dxf>
    <dxf>
      <font>
        <color theme="0"/>
      </font>
    </dxf>
    <dxf>
      <font>
        <color theme="0"/>
      </font>
    </dxf>
    <dxf>
      <fill>
        <patternFill patternType="solid">
          <bgColor rgb="FF0075BF"/>
        </patternFill>
      </fill>
    </dxf>
    <dxf>
      <fill>
        <patternFill patternType="solid">
          <bgColor rgb="FF0075BF"/>
        </patternFill>
      </fill>
    </dxf>
    <dxf>
      <font>
        <color theme="0"/>
      </font>
    </dxf>
    <dxf>
      <font>
        <color theme="0"/>
      </font>
    </dxf>
    <dxf>
      <fill>
        <patternFill patternType="solid">
          <bgColor rgb="FF0075BF"/>
        </patternFill>
      </fill>
    </dxf>
    <dxf>
      <fill>
        <patternFill patternType="solid">
          <bgColor rgb="FF0075BF"/>
        </patternFill>
      </fill>
    </dxf>
  </dxfs>
  <tableStyles count="0" defaultTableStyle="TableStyleMedium2" defaultPivotStyle="PivotStyleLight16"/>
  <colors>
    <mruColors>
      <color rgb="FF0075BF"/>
      <color rgb="FF00B2BF"/>
      <color rgb="FFE73D1F"/>
      <color rgb="FFF4A7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21772</xdr:rowOff>
    </xdr:from>
    <xdr:to>
      <xdr:col>9</xdr:col>
      <xdr:colOff>0</xdr:colOff>
      <xdr:row>16</xdr:row>
      <xdr:rowOff>114300</xdr:rowOff>
    </xdr:to>
    <xdr:sp macro="" textlink="">
      <xdr:nvSpPr>
        <xdr:cNvPr id="2" name="TextBox 1"/>
        <xdr:cNvSpPr txBox="1"/>
      </xdr:nvSpPr>
      <xdr:spPr>
        <a:xfrm>
          <a:off x="696686" y="201386"/>
          <a:ext cx="5573485" cy="27867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a:t>
          </a:r>
          <a:r>
            <a:rPr lang="en-US" sz="1100" b="1"/>
            <a:t>Investment Allocation Portfolio </a:t>
          </a:r>
          <a:r>
            <a:rPr lang="en-US" sz="1100"/>
            <a:t>inventories all known sources of funding for residential development and resident assistance by geography, financing type, and more.</a:t>
          </a:r>
        </a:p>
        <a:p>
          <a:endParaRPr lang="en-US" sz="1100"/>
        </a:p>
        <a:p>
          <a:r>
            <a:rPr lang="en-US" sz="1100"/>
            <a:t>It is current as of the time of publication of the Regional Housing Strategy Final Report, September, 2020.</a:t>
          </a:r>
        </a:p>
        <a:p>
          <a:endParaRPr lang="en-US" sz="1100"/>
        </a:p>
        <a:p>
          <a:r>
            <a:rPr lang="en-US" sz="1100"/>
            <a:t>Modifications to this Portfolio may be made from time to time as funding allocations change.</a:t>
          </a:r>
        </a:p>
        <a:p>
          <a:endParaRPr lang="en-US" sz="1100"/>
        </a:p>
        <a:p>
          <a:endParaRPr lang="en-US" sz="1100"/>
        </a:p>
        <a:p>
          <a:endParaRPr lang="en-US" sz="1100"/>
        </a:p>
        <a:p>
          <a:endParaRPr lang="en-US" sz="1100"/>
        </a:p>
        <a:p>
          <a:endParaRPr lang="en-US" sz="1100"/>
        </a:p>
        <a:p>
          <a:endParaRPr lang="en-US" sz="1100"/>
        </a:p>
        <a:p>
          <a:pPr algn="r"/>
          <a:r>
            <a:rPr lang="en-US" sz="1100"/>
            <a:t>September 2020</a:t>
          </a:r>
        </a:p>
      </xdr:txBody>
    </xdr:sp>
    <xdr:clientData/>
  </xdr:twoCellAnchor>
  <xdr:twoCellAnchor editAs="oneCell">
    <xdr:from>
      <xdr:col>1</xdr:col>
      <xdr:colOff>59871</xdr:colOff>
      <xdr:row>9</xdr:row>
      <xdr:rowOff>87085</xdr:rowOff>
    </xdr:from>
    <xdr:to>
      <xdr:col>5</xdr:col>
      <xdr:colOff>561927</xdr:colOff>
      <xdr:row>16</xdr:row>
      <xdr:rowOff>12411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6557" y="1703614"/>
          <a:ext cx="3288799" cy="118262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hris Magill" refreshedDate="44043.635284490738" createdVersion="4" refreshedVersion="6" minRefreshableVersion="3" recordCount="55">
  <cacheSource type="worksheet">
    <worksheetSource ref="A2:AT57" sheet="Matrix"/>
  </cacheSource>
  <cacheFields count="46">
    <cacheField name="Program" numFmtId="0">
      <sharedItems/>
    </cacheField>
    <cacheField name="Administrator" numFmtId="0">
      <sharedItems/>
    </cacheField>
    <cacheField name="Fund" numFmtId="0">
      <sharedItems containsNonDate="0" containsString="0" containsBlank="1"/>
    </cacheField>
    <cacheField name="Senior" numFmtId="0">
      <sharedItems containsNonDate="0" containsString="0" containsBlank="1"/>
    </cacheField>
    <cacheField name="Junior" numFmtId="0">
      <sharedItems containsNonDate="0" containsString="0" containsBlank="1"/>
    </cacheField>
    <cacheField name="Gap" numFmtId="0">
      <sharedItems containsNonDate="0" containsString="0" containsBlank="1"/>
    </cacheField>
    <cacheField name="Equity" numFmtId="0">
      <sharedItems containsNonDate="0" containsString="0" containsBlank="1"/>
    </cacheField>
    <cacheField name=" Collat. Enhmt" numFmtId="0">
      <sharedItems containsNonDate="0" containsString="0" containsBlank="1"/>
    </cacheField>
    <cacheField name="Credit Enhcmt" numFmtId="0">
      <sharedItems containsNonDate="0" containsString="0" containsBlank="1"/>
    </cacheField>
    <cacheField name="Tax" numFmtId="0">
      <sharedItems containsNonDate="0" containsString="0" containsBlank="1"/>
    </cacheField>
    <cacheField name="Down payment" numFmtId="0">
      <sharedItems containsNonDate="0" containsString="0" containsBlank="1"/>
    </cacheField>
    <cacheField name="Rent / Mortgage" numFmtId="0">
      <sharedItems containsNonDate="0" containsString="0" containsBlank="1"/>
    </cacheField>
    <cacheField name="Construction" numFmtId="0">
      <sharedItems containsNonDate="0" containsString="0" containsBlank="1"/>
    </cacheField>
    <cacheField name="Rehab" numFmtId="0">
      <sharedItems containsNonDate="0" containsString="0" containsBlank="1"/>
    </cacheField>
    <cacheField name="Energy" numFmtId="0">
      <sharedItems containsNonDate="0" containsString="0" containsBlank="1"/>
    </cacheField>
    <cacheField name="Veterans" numFmtId="0">
      <sharedItems containsNonDate="0" containsString="0" containsBlank="1"/>
    </cacheField>
    <cacheField name="Senior2" numFmtId="0">
      <sharedItems containsNonDate="0" containsString="0" containsBlank="1"/>
    </cacheField>
    <cacheField name="Disabled" numFmtId="0">
      <sharedItems containsNonDate="0" containsString="0" containsBlank="1"/>
    </cacheField>
    <cacheField name="Supportive" numFmtId="0">
      <sharedItems containsNonDate="0" containsString="0" containsBlank="1"/>
    </cacheField>
    <cacheField name="Mental Health" numFmtId="0">
      <sharedItems containsNonDate="0" containsString="0" containsBlank="1"/>
    </cacheField>
    <cacheField name="30%" numFmtId="0">
      <sharedItems containsNonDate="0" containsString="0" containsBlank="1"/>
    </cacheField>
    <cacheField name="40%" numFmtId="0">
      <sharedItems containsNonDate="0" containsString="0" containsBlank="1"/>
    </cacheField>
    <cacheField name="50%" numFmtId="0">
      <sharedItems containsNonDate="0" containsString="0" containsBlank="1"/>
    </cacheField>
    <cacheField name="60%" numFmtId="0">
      <sharedItems containsNonDate="0" containsString="0" containsBlank="1"/>
    </cacheField>
    <cacheField name="70%" numFmtId="0">
      <sharedItems containsNonDate="0" containsString="0" containsBlank="1"/>
    </cacheField>
    <cacheField name="80%" numFmtId="0">
      <sharedItems containsNonDate="0" containsString="0" containsBlank="1"/>
    </cacheField>
    <cacheField name="90%" numFmtId="0">
      <sharedItems containsNonDate="0" containsString="0" containsBlank="1"/>
    </cacheField>
    <cacheField name="100%" numFmtId="0">
      <sharedItems containsNonDate="0" containsString="0" containsBlank="1"/>
    </cacheField>
    <cacheField name="110%" numFmtId="0">
      <sharedItems containsNonDate="0" containsString="0" containsBlank="1"/>
    </cacheField>
    <cacheField name="120%" numFmtId="0">
      <sharedItems containsNonDate="0" containsString="0" containsBlank="1"/>
    </cacheField>
    <cacheField name="Fund Geography" numFmtId="0">
      <sharedItems containsBlank="1" count="6">
        <s v="7-County"/>
        <s v="Columbus"/>
        <s v="Ohio"/>
        <s v="Franklin County"/>
        <s v="Linden Neighborhood"/>
        <m u="1"/>
      </sharedItems>
    </cacheField>
    <cacheField name="Regional Fund Max" numFmtId="0">
      <sharedItems containsMixedTypes="1" containsNumber="1" minValue="33000" maxValue="100000000"/>
    </cacheField>
    <cacheField name="Project Max" numFmtId="164">
      <sharedItems containsBlank="1" containsMixedTypes="1" containsNumber="1" containsInteger="1" minValue="1000" maxValue="6000000"/>
    </cacheField>
    <cacheField name="7-County 2018 Annual Awarded" numFmtId="164">
      <sharedItems containsBlank="1" containsMixedTypes="1" containsNumber="1" minValue="0" maxValue="63000000"/>
    </cacheField>
    <cacheField name="Total Units" numFmtId="165">
      <sharedItems containsBlank="1" containsMixedTypes="1" containsNumber="1" containsInteger="1" minValue="0" maxValue="1608"/>
    </cacheField>
    <cacheField name="New Units" numFmtId="165">
      <sharedItems containsMixedTypes="1" containsNumber="1" containsInteger="1" minValue="0" maxValue="760"/>
    </cacheField>
    <cacheField name="Rehab Units" numFmtId="165">
      <sharedItems containsMixedTypes="1" containsNumber="1" containsInteger="1" minValue="0" maxValue="901"/>
    </cacheField>
    <cacheField name="Assisted/Supported Units" numFmtId="165">
      <sharedItems containsMixedTypes="1" containsNumber="1" containsInteger="1" minValue="24" maxValue="433"/>
    </cacheField>
    <cacheField name="Blight Removal" numFmtId="165">
      <sharedItems containsMixedTypes="1" containsNumber="1" containsInteger="1" minValue="3262" maxValue="3262"/>
    </cacheField>
    <cacheField name="2018 Declined" numFmtId="0">
      <sharedItems containsMixedTypes="1" containsNumber="1" containsInteger="1" minValue="5070322" maxValue="5070322"/>
    </cacheField>
    <cacheField name="2018 New Units" numFmtId="0">
      <sharedItems containsMixedTypes="1" containsNumber="1" containsInteger="1" minValue="184" maxValue="184"/>
    </cacheField>
    <cacheField name="2018 Rehab Units" numFmtId="0">
      <sharedItems containsMixedTypes="1" containsNumber="1" containsInteger="1" minValue="243" maxValue="243"/>
    </cacheField>
    <cacheField name="2018 Mixed" numFmtId="0">
      <sharedItems containsMixedTypes="1" containsNumber="1" containsInteger="1" minValue="0" maxValue="0"/>
    </cacheField>
    <cacheField name="Region" numFmtId="9">
      <sharedItems containsMixedTypes="1" containsNumber="1" minValue="0.5" maxValue="0.5"/>
    </cacheField>
    <cacheField name="State" numFmtId="9">
      <sharedItems containsMixedTypes="1" containsNumber="1" minValue="0.5" maxValue="0.5"/>
    </cacheField>
    <cacheField name="Sourc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s v="LIHTC 9%"/>
    <s v="State"/>
    <m/>
    <m/>
    <m/>
    <m/>
    <m/>
    <m/>
    <m/>
    <m/>
    <m/>
    <m/>
    <m/>
    <m/>
    <m/>
    <m/>
    <m/>
    <m/>
    <m/>
    <m/>
    <m/>
    <m/>
    <m/>
    <m/>
    <m/>
    <m/>
    <m/>
    <m/>
    <m/>
    <m/>
    <x v="0"/>
    <n v="29500000"/>
    <n v="1250000"/>
    <n v="8252518"/>
    <n v="621"/>
    <n v="366"/>
    <n v="255"/>
    <s v="N/A"/>
    <s v="N/A"/>
    <n v="5070322"/>
    <n v="184"/>
    <n v="243"/>
    <n v="0"/>
    <n v="0.5"/>
    <n v="0.5"/>
    <s v="https://ohiohome.org/ppd/funding.aspx"/>
  </r>
  <r>
    <s v="LIHTC 4%"/>
    <s v="State"/>
    <m/>
    <m/>
    <m/>
    <m/>
    <m/>
    <m/>
    <m/>
    <m/>
    <m/>
    <m/>
    <m/>
    <m/>
    <m/>
    <m/>
    <m/>
    <m/>
    <m/>
    <m/>
    <m/>
    <m/>
    <m/>
    <m/>
    <m/>
    <m/>
    <m/>
    <m/>
    <m/>
    <m/>
    <x v="0"/>
    <n v="7776045"/>
    <s v="N/A"/>
    <n v="7776045"/>
    <n v="904"/>
    <n v="248"/>
    <n v="656"/>
    <s v="N/A"/>
    <s v="N/A"/>
    <s v="N/A"/>
    <s v="N/A"/>
    <s v="N/A"/>
    <s v="N/A"/>
    <s v="N/A"/>
    <s v="N/A"/>
    <s v="https://ohiohome.org/ppd/funding.aspx"/>
  </r>
  <r>
    <s v="FHAct5 Building Opportunity"/>
    <s v="City"/>
    <m/>
    <m/>
    <m/>
    <m/>
    <m/>
    <m/>
    <m/>
    <m/>
    <m/>
    <m/>
    <m/>
    <m/>
    <m/>
    <m/>
    <m/>
    <m/>
    <m/>
    <m/>
    <m/>
    <m/>
    <m/>
    <m/>
    <m/>
    <m/>
    <m/>
    <m/>
    <m/>
    <m/>
    <x v="1"/>
    <n v="3000000"/>
    <n v="1250000"/>
    <n v="3000000"/>
    <s v="N/A"/>
    <s v="N/A"/>
    <s v="N/A"/>
    <s v="N/A"/>
    <s v="N/A"/>
    <s v="N/A"/>
    <s v="N/A"/>
    <s v="N/A"/>
    <s v="N/A"/>
    <s v="N/A"/>
    <s v="N/A"/>
    <s v="https://ohiohome.org/ppd/documents/FHAct50-FAQ.pdf"/>
  </r>
  <r>
    <s v="Ohio Housing Trust Fund"/>
    <s v="State"/>
    <m/>
    <m/>
    <m/>
    <m/>
    <m/>
    <m/>
    <m/>
    <m/>
    <m/>
    <m/>
    <m/>
    <m/>
    <m/>
    <m/>
    <m/>
    <m/>
    <m/>
    <m/>
    <m/>
    <m/>
    <m/>
    <m/>
    <m/>
    <m/>
    <m/>
    <m/>
    <m/>
    <m/>
    <x v="0"/>
    <n v="43000000"/>
    <n v="300000"/>
    <n v="1250000"/>
    <n v="410"/>
    <n v="305"/>
    <n v="105"/>
    <s v="N/A"/>
    <s v="N/A"/>
    <s v="N/A"/>
    <s v="N/A"/>
    <s v="N/A"/>
    <s v="N/A"/>
    <s v="N/A"/>
    <s v="N/A"/>
    <s v="See table created from data sourced by - https://ohiohome.org/ppd/funding.aspx"/>
  </r>
  <r>
    <s v="HOME Program"/>
    <s v="State"/>
    <m/>
    <m/>
    <m/>
    <m/>
    <m/>
    <m/>
    <m/>
    <m/>
    <m/>
    <m/>
    <m/>
    <m/>
    <m/>
    <m/>
    <m/>
    <m/>
    <m/>
    <m/>
    <m/>
    <m/>
    <m/>
    <m/>
    <m/>
    <m/>
    <m/>
    <m/>
    <m/>
    <m/>
    <x v="0"/>
    <n v="5598247"/>
    <n v="600000"/>
    <n v="2488713"/>
    <n v="271"/>
    <n v="166"/>
    <n v="105"/>
    <s v="N/A"/>
    <s v="N/A"/>
    <s v="N/A"/>
    <s v="N/A"/>
    <s v="N/A"/>
    <s v="N/A"/>
    <s v="N/A"/>
    <s v="N/A"/>
    <s v="https://www.hud.gov/program_offices/comm_planning/about/budget/budget18/"/>
  </r>
  <r>
    <s v="HOME Equity for LIHTC"/>
    <s v="County"/>
    <m/>
    <m/>
    <m/>
    <m/>
    <m/>
    <m/>
    <m/>
    <m/>
    <m/>
    <m/>
    <m/>
    <m/>
    <m/>
    <m/>
    <m/>
    <m/>
    <m/>
    <m/>
    <m/>
    <m/>
    <m/>
    <m/>
    <m/>
    <m/>
    <m/>
    <m/>
    <m/>
    <m/>
    <x v="0"/>
    <n v="5598247"/>
    <n v="500000"/>
    <n v="3088713"/>
    <n v="226"/>
    <n v="226"/>
    <n v="0"/>
    <s v="N/A"/>
    <s v="N/A"/>
    <s v="N/A"/>
    <s v="N/A"/>
    <s v="N/A"/>
    <s v="N/A"/>
    <s v="N/A"/>
    <s v="N/A"/>
    <s v="https://development.franklincountyohio.gov/EDP-website/media/Documents/Economic%20Development%20Strategic%20Plan/HousingPolicy.pdf"/>
  </r>
  <r>
    <s v="National Housing Trust Fund"/>
    <s v="State"/>
    <m/>
    <m/>
    <m/>
    <m/>
    <m/>
    <m/>
    <m/>
    <m/>
    <m/>
    <m/>
    <m/>
    <m/>
    <m/>
    <m/>
    <m/>
    <m/>
    <m/>
    <m/>
    <m/>
    <m/>
    <m/>
    <m/>
    <m/>
    <m/>
    <m/>
    <m/>
    <m/>
    <m/>
    <x v="2"/>
    <n v="6190138"/>
    <n v="750000"/>
    <n v="2000000"/>
    <n v="230"/>
    <n v="0"/>
    <n v="230"/>
    <s v="N/A"/>
    <s v="N/A"/>
    <s v="N/A"/>
    <s v="N/A"/>
    <s v="N/A"/>
    <s v="N/A"/>
    <s v="N/A"/>
    <s v="N/A"/>
    <s v="https://ohiohome.org/ppd/documents/2019-NHTF-AllocationPlan-Draft.pdf"/>
  </r>
  <r>
    <s v="HOME - American Dream Downpayment Initiative (ADDI) Program"/>
    <s v="City"/>
    <m/>
    <m/>
    <m/>
    <m/>
    <m/>
    <m/>
    <m/>
    <m/>
    <m/>
    <m/>
    <m/>
    <m/>
    <m/>
    <m/>
    <m/>
    <m/>
    <m/>
    <m/>
    <m/>
    <m/>
    <m/>
    <m/>
    <m/>
    <m/>
    <m/>
    <m/>
    <m/>
    <m/>
    <x v="1"/>
    <n v="200000"/>
    <n v="6000"/>
    <n v="250460"/>
    <s v="N/A"/>
    <n v="57"/>
    <s v="N/A"/>
    <s v="N/A"/>
    <s v="N/A"/>
    <s v="N/A"/>
    <s v="N/A"/>
    <s v="N/A"/>
    <s v="N/A"/>
    <s v="N/A"/>
    <s v="N/A"/>
    <s v="https://www.columbus.gov/development/housing-division/American-Dream-Downpayment-Initiative-(ADDI)-Program_M/"/>
  </r>
  <r>
    <s v="City of Columbus Emergency Repair"/>
    <s v="City"/>
    <m/>
    <m/>
    <m/>
    <m/>
    <m/>
    <m/>
    <m/>
    <m/>
    <m/>
    <m/>
    <m/>
    <m/>
    <m/>
    <m/>
    <m/>
    <m/>
    <m/>
    <m/>
    <m/>
    <m/>
    <m/>
    <m/>
    <m/>
    <m/>
    <m/>
    <m/>
    <m/>
    <m/>
    <x v="1"/>
    <n v="755000"/>
    <n v="7500"/>
    <n v="577743.68999999994"/>
    <n v="342"/>
    <s v="N/A"/>
    <n v="342"/>
    <s v="N/A"/>
    <s v="N/A"/>
    <s v="N/A"/>
    <s v="N/A"/>
    <s v="N/A"/>
    <s v="N/A"/>
    <s v="N/A"/>
    <s v="N/A"/>
    <s v="https://www.columbus.gov/development/housing-division/Emergency-Repair_M/"/>
  </r>
  <r>
    <s v="City of Columbus Critical Home Repair/Roof Replacement"/>
    <s v="City"/>
    <m/>
    <m/>
    <m/>
    <m/>
    <m/>
    <m/>
    <m/>
    <m/>
    <m/>
    <m/>
    <m/>
    <m/>
    <m/>
    <m/>
    <m/>
    <m/>
    <m/>
    <m/>
    <m/>
    <m/>
    <m/>
    <m/>
    <m/>
    <m/>
    <m/>
    <m/>
    <m/>
    <m/>
    <x v="1"/>
    <n v="790234.97"/>
    <s v="N/A"/>
    <n v="774034.97"/>
    <n v="50"/>
    <s v="N/A"/>
    <n v="50"/>
    <s v="N/A"/>
    <s v="N/A"/>
    <s v="N/A"/>
    <s v="N/A"/>
    <s v="N/A"/>
    <s v="N/A"/>
    <s v="N/A"/>
    <s v="N/A"/>
    <s v="https://www.columbus.gov/development/housing-division/Critical-Home-Repair-Program/"/>
  </r>
  <r>
    <s v="CHORES "/>
    <s v="City"/>
    <m/>
    <m/>
    <m/>
    <m/>
    <m/>
    <m/>
    <m/>
    <m/>
    <m/>
    <m/>
    <m/>
    <m/>
    <m/>
    <m/>
    <m/>
    <m/>
    <m/>
    <m/>
    <m/>
    <m/>
    <m/>
    <m/>
    <m/>
    <m/>
    <m/>
    <m/>
    <m/>
    <m/>
    <x v="1"/>
    <n v="200000"/>
    <n v="6000"/>
    <n v="145610"/>
    <n v="127"/>
    <s v="N/A"/>
    <n v="127"/>
    <s v="N/A"/>
    <s v="N/A"/>
    <s v="N/A"/>
    <s v="N/A"/>
    <s v="N/A"/>
    <s v="N/A"/>
    <s v="N/A"/>
    <s v="N/A"/>
    <s v="https://www.columbus.gov/development/housing-division/Chores-Program_M/"/>
  </r>
  <r>
    <s v="Franklin County  Downpayment Assistance Program"/>
    <s v="County"/>
    <m/>
    <m/>
    <m/>
    <m/>
    <m/>
    <m/>
    <m/>
    <m/>
    <m/>
    <m/>
    <m/>
    <m/>
    <m/>
    <m/>
    <m/>
    <m/>
    <m/>
    <m/>
    <m/>
    <m/>
    <m/>
    <m/>
    <m/>
    <m/>
    <m/>
    <m/>
    <m/>
    <m/>
    <x v="3"/>
    <n v="100000"/>
    <n v="6000"/>
    <s v="N/A"/>
    <s v="N/A"/>
    <s v="N/A"/>
    <s v="N/A"/>
    <s v="N/A"/>
    <s v="N/A"/>
    <s v="N/A"/>
    <s v="N/A"/>
    <s v="N/A"/>
    <s v="N/A"/>
    <s v="N/A"/>
    <s v="N/A"/>
    <s v="https://development.franklincountyohio.gov/EDP-website/media/Documents/Economic%20Development%20Strategic%20Plan/HousingPolicy.pdf"/>
  </r>
  <r>
    <s v="Franklin County Home Rehab Urgent Repair Grants"/>
    <s v="County"/>
    <m/>
    <m/>
    <m/>
    <m/>
    <m/>
    <m/>
    <m/>
    <m/>
    <m/>
    <m/>
    <m/>
    <m/>
    <m/>
    <m/>
    <m/>
    <m/>
    <m/>
    <m/>
    <m/>
    <m/>
    <m/>
    <m/>
    <m/>
    <m/>
    <m/>
    <m/>
    <m/>
    <m/>
    <x v="3"/>
    <n v="850000"/>
    <n v="6500"/>
    <s v="N/A"/>
    <s v="N/A"/>
    <s v="N/A"/>
    <s v="N/A"/>
    <s v="N/A"/>
    <s v="N/A"/>
    <s v="N/A"/>
    <s v="N/A"/>
    <s v="N/A"/>
    <s v="N/A"/>
    <s v="N/A"/>
    <s v="N/A"/>
    <s v="https://development.franklincountyohio.gov/EDP-website/media/Documents/Economic%20Development%20Strategic%20Plan/HousingPolicy.pdf"/>
  </r>
  <r>
    <s v="Franklin County Home Rehab Elderly Disabled Minor Home Repair"/>
    <s v="County"/>
    <m/>
    <m/>
    <m/>
    <m/>
    <m/>
    <m/>
    <m/>
    <m/>
    <m/>
    <m/>
    <m/>
    <m/>
    <m/>
    <m/>
    <m/>
    <m/>
    <m/>
    <m/>
    <m/>
    <m/>
    <m/>
    <m/>
    <m/>
    <m/>
    <m/>
    <m/>
    <m/>
    <m/>
    <x v="3"/>
    <n v="1000000"/>
    <n v="1000"/>
    <s v="N/A"/>
    <s v="N/A"/>
    <s v="N/A"/>
    <s v="N/A"/>
    <s v="N/A"/>
    <s v="N/A"/>
    <s v="N/A"/>
    <s v="N/A"/>
    <s v="N/A"/>
    <s v="N/A"/>
    <s v="N/A"/>
    <s v="N/A"/>
    <s v="https://development.franklincountyohio.gov/EDP-website/media/Documents/Economic%20Development%20Strategic%20Plan/HousingPolicy.pdf"/>
  </r>
  <r>
    <s v=" Affordable Housing Trust Loans"/>
    <s v="County"/>
    <m/>
    <m/>
    <m/>
    <m/>
    <m/>
    <m/>
    <m/>
    <m/>
    <m/>
    <m/>
    <m/>
    <m/>
    <m/>
    <m/>
    <m/>
    <m/>
    <m/>
    <m/>
    <m/>
    <m/>
    <m/>
    <m/>
    <m/>
    <m/>
    <m/>
    <m/>
    <m/>
    <m/>
    <x v="3"/>
    <n v="23379514"/>
    <n v="3500000"/>
    <n v="23379514"/>
    <n v="760"/>
    <n v="760"/>
    <s v="N/A"/>
    <s v="N/A"/>
    <s v="N/A"/>
    <s v="N/A"/>
    <s v="N/A"/>
    <s v="N/A"/>
    <s v="N/A"/>
    <s v="N/A"/>
    <s v="N/A"/>
    <s v="https://development.franklincountyohio.gov/EDP-website/media/Documents/Economic%20Development%20Strategic%20Plan/HousingPolicy.pdf"/>
  </r>
  <r>
    <s v="HUD Continuum of Care "/>
    <s v="County"/>
    <m/>
    <m/>
    <m/>
    <m/>
    <m/>
    <m/>
    <m/>
    <m/>
    <m/>
    <m/>
    <m/>
    <m/>
    <m/>
    <m/>
    <m/>
    <m/>
    <m/>
    <m/>
    <m/>
    <m/>
    <m/>
    <m/>
    <m/>
    <m/>
    <m/>
    <m/>
    <m/>
    <m/>
    <x v="2"/>
    <n v="15947971"/>
    <s v="N/A"/>
    <n v="13179482"/>
    <s v="N/A"/>
    <s v="N/A"/>
    <s v="N/A"/>
    <n v="433"/>
    <s v="N/A"/>
    <s v="N/A"/>
    <s v="N/A"/>
    <s v="N/A"/>
    <s v="N/A"/>
    <s v="N/A"/>
    <s v="N/A"/>
    <s v="https://66381bb28b9f956a91e2-e08000a6fb874088c6b1d3b8bebbb337.ssl.cf2.rackcdn.com/file-FY19-CoC-Prioritization-Optionsnew-1.pdf "/>
  </r>
  <r>
    <s v="ODMHAS Community Capital Assistance"/>
    <s v="State"/>
    <m/>
    <m/>
    <m/>
    <m/>
    <m/>
    <m/>
    <m/>
    <m/>
    <m/>
    <m/>
    <m/>
    <m/>
    <m/>
    <m/>
    <m/>
    <m/>
    <m/>
    <m/>
    <m/>
    <m/>
    <m/>
    <m/>
    <m/>
    <m/>
    <m/>
    <m/>
    <m/>
    <m/>
    <x v="2"/>
    <n v="20000000"/>
    <n v="500000"/>
    <s v="N/A"/>
    <s v="N/A"/>
    <s v="N/A"/>
    <s v="N/A"/>
    <s v="N/A"/>
    <s v="N/A"/>
    <s v="N/A"/>
    <s v="N/A"/>
    <s v="N/A"/>
    <s v="N/A"/>
    <s v="N/A"/>
    <s v="N/A"/>
    <s v="https://www.lsc.ohio.gov/documents/budget/132/MainOperating/greenbook/MHA.PDF"/>
  </r>
  <r>
    <s v="FHLB Affordable Housing Program"/>
    <s v="Federal"/>
    <m/>
    <m/>
    <m/>
    <m/>
    <m/>
    <m/>
    <m/>
    <m/>
    <m/>
    <m/>
    <m/>
    <m/>
    <m/>
    <m/>
    <m/>
    <m/>
    <m/>
    <m/>
    <m/>
    <m/>
    <m/>
    <m/>
    <m/>
    <m/>
    <m/>
    <m/>
    <m/>
    <m/>
    <x v="2"/>
    <n v="35100000"/>
    <n v="1000000"/>
    <n v="1500000"/>
    <n v="102"/>
    <n v="102"/>
    <s v="N/A"/>
    <s v="N/A"/>
    <s v="N/A"/>
    <s v="N/A"/>
    <s v="N/A"/>
    <s v="N/A"/>
    <s v="N/A"/>
    <s v="N/A"/>
    <s v="N/A"/>
    <s v="https://www.fhlbcin.com/who-we-are/view-local-impact/"/>
  </r>
  <r>
    <s v="FHLB Welcome Home "/>
    <s v="Federal"/>
    <m/>
    <m/>
    <m/>
    <m/>
    <m/>
    <m/>
    <m/>
    <m/>
    <m/>
    <m/>
    <m/>
    <m/>
    <m/>
    <m/>
    <m/>
    <m/>
    <m/>
    <m/>
    <m/>
    <m/>
    <m/>
    <m/>
    <m/>
    <m/>
    <m/>
    <m/>
    <m/>
    <m/>
    <x v="2"/>
    <n v="35000000"/>
    <n v="7500"/>
    <n v="680724"/>
    <n v="137"/>
    <n v="137"/>
    <s v="N/A"/>
    <s v="N/A"/>
    <s v="N/A"/>
    <s v="N/A"/>
    <s v="N/A"/>
    <s v="N/A"/>
    <s v="N/A"/>
    <s v="N/A"/>
    <s v="N/A"/>
    <s v="https://www.fhlbcin.com/who-we-are/view-local-impact/"/>
  </r>
  <r>
    <s v="Housing Development Loan Program"/>
    <s v="State"/>
    <m/>
    <m/>
    <m/>
    <m/>
    <m/>
    <m/>
    <m/>
    <m/>
    <m/>
    <m/>
    <m/>
    <m/>
    <m/>
    <m/>
    <m/>
    <m/>
    <m/>
    <m/>
    <m/>
    <m/>
    <m/>
    <m/>
    <m/>
    <m/>
    <m/>
    <m/>
    <m/>
    <m/>
    <x v="0"/>
    <n v="10250000"/>
    <n v="2000000"/>
    <n v="10250000"/>
    <n v="538"/>
    <n v="538"/>
    <s v="N/A"/>
    <s v="N/A"/>
    <s v="N/A"/>
    <s v="N/A"/>
    <s v="N/A"/>
    <s v="N/A"/>
    <s v="N/A"/>
    <s v="N/A"/>
    <s v="N/A"/>
    <s v="https://ohiohome.org/ppd/documents/2019-HDL-Guidelines.pdf"/>
  </r>
  <r>
    <s v="Neighborhood Initiative Program (NIP)"/>
    <s v="State"/>
    <m/>
    <m/>
    <m/>
    <m/>
    <m/>
    <m/>
    <m/>
    <m/>
    <m/>
    <m/>
    <m/>
    <m/>
    <m/>
    <m/>
    <m/>
    <m/>
    <m/>
    <m/>
    <m/>
    <m/>
    <m/>
    <m/>
    <m/>
    <m/>
    <m/>
    <m/>
    <m/>
    <m/>
    <x v="2"/>
    <n v="50000000"/>
    <n v="75000"/>
    <n v="3944848"/>
    <s v="N/A"/>
    <s v="N/A"/>
    <s v="N/A"/>
    <s v="N/A"/>
    <n v="3262"/>
    <s v="N/A"/>
    <s v="N/A"/>
    <s v="N/A"/>
    <s v="N/A"/>
    <s v="N/A"/>
    <s v="N/A"/>
    <s v="https://ohiohome.org/savethedream/documents/NIP-2018Guidelines.pdf"/>
  </r>
  <r>
    <s v="Multi-Family Bond Program "/>
    <s v="State"/>
    <m/>
    <m/>
    <m/>
    <m/>
    <m/>
    <m/>
    <m/>
    <m/>
    <m/>
    <m/>
    <m/>
    <m/>
    <m/>
    <m/>
    <m/>
    <m/>
    <m/>
    <m/>
    <m/>
    <m/>
    <m/>
    <m/>
    <m/>
    <m/>
    <m/>
    <m/>
    <m/>
    <m/>
    <x v="0"/>
    <n v="16000000"/>
    <s v="N/A"/>
    <n v="16000000"/>
    <n v="255"/>
    <n v="255"/>
    <s v="N/A"/>
    <s v="N/A"/>
    <s v="N/A"/>
    <s v="N/A"/>
    <s v="N/A"/>
    <s v="N/A"/>
    <s v="N/A"/>
    <s v="N/A"/>
    <s v="N/A"/>
    <s v="https://ohiohome.org/ppd/documents/MBF-2017Guidelines.pdf"/>
  </r>
  <r>
    <s v="Ohio 811 Private Rental Assistance Program"/>
    <s v="State"/>
    <m/>
    <m/>
    <m/>
    <m/>
    <m/>
    <m/>
    <m/>
    <m/>
    <m/>
    <m/>
    <m/>
    <m/>
    <m/>
    <m/>
    <m/>
    <m/>
    <m/>
    <m/>
    <m/>
    <m/>
    <m/>
    <m/>
    <m/>
    <m/>
    <m/>
    <m/>
    <m/>
    <m/>
    <x v="0"/>
    <s v="N/A"/>
    <s v="N/A"/>
    <n v="0"/>
    <n v="279"/>
    <n v="174"/>
    <n v="105"/>
    <s v="N/A"/>
    <s v="N/A"/>
    <s v="N/A"/>
    <s v="N/A"/>
    <s v="N/A"/>
    <s v="N/A"/>
    <s v="N/A"/>
    <s v="N/A"/>
    <s v="https://ohiohome.org/ppd/documents/811-ProgramFlyer.pdf"/>
  </r>
  <r>
    <s v="CMHA Choice Vouchers"/>
    <s v="County"/>
    <m/>
    <m/>
    <m/>
    <m/>
    <m/>
    <m/>
    <m/>
    <m/>
    <m/>
    <m/>
    <m/>
    <m/>
    <m/>
    <m/>
    <m/>
    <m/>
    <m/>
    <m/>
    <m/>
    <m/>
    <m/>
    <m/>
    <m/>
    <m/>
    <m/>
    <m/>
    <m/>
    <m/>
    <x v="1"/>
    <s v="N/A"/>
    <s v="N/A"/>
    <m/>
    <n v="264"/>
    <n v="264"/>
    <s v="N/A"/>
    <s v="N/A"/>
    <s v="N/A"/>
    <s v="N/A"/>
    <s v="N/A"/>
    <s v="N/A"/>
    <s v="N/A"/>
    <s v="N/A"/>
    <s v="N/A"/>
    <s v="https://cmhanet.com/Content/Documents/2019PublicPolicyAgenda.pdf"/>
  </r>
  <r>
    <s v="Shelter Plus Care"/>
    <s v="County"/>
    <m/>
    <m/>
    <m/>
    <m/>
    <m/>
    <m/>
    <m/>
    <m/>
    <m/>
    <m/>
    <m/>
    <m/>
    <m/>
    <m/>
    <m/>
    <m/>
    <m/>
    <m/>
    <m/>
    <m/>
    <m/>
    <m/>
    <m/>
    <m/>
    <m/>
    <m/>
    <m/>
    <m/>
    <x v="3"/>
    <s v="N/A"/>
    <s v="N/A"/>
    <n v="13179482"/>
    <n v="0"/>
    <s v="N/A"/>
    <s v="N/A"/>
    <s v="N/A"/>
    <s v="N/A"/>
    <s v="N/A"/>
    <s v="N/A"/>
    <s v="N/A"/>
    <s v="N/A"/>
    <s v="N/A"/>
    <s v="N/A"/>
    <s v="https://files.hudexchange.info/reports/published/CoC_AwardComp_State_OH_2018.pdf"/>
  </r>
  <r>
    <s v="CMHA Veteran Affairs Supportive Housing (VASH)"/>
    <s v="City"/>
    <m/>
    <m/>
    <m/>
    <m/>
    <m/>
    <m/>
    <m/>
    <m/>
    <m/>
    <m/>
    <m/>
    <m/>
    <m/>
    <m/>
    <m/>
    <m/>
    <m/>
    <m/>
    <m/>
    <m/>
    <m/>
    <m/>
    <m/>
    <m/>
    <m/>
    <m/>
    <m/>
    <m/>
    <x v="1"/>
    <n v="3500000"/>
    <s v="N/A"/>
    <n v="142451"/>
    <n v="0"/>
    <s v="N/A"/>
    <s v="N/A"/>
    <n v="24"/>
    <s v="N/A"/>
    <s v="N/A"/>
    <s v="N/A"/>
    <s v="N/A"/>
    <s v="N/A"/>
    <s v="N/A"/>
    <s v="N/A"/>
    <s v="https://www.wcbe.org/post/hud-awards-more-funding-and-new-designation-cmha"/>
  </r>
  <r>
    <s v="Title III Older Americans Act and Medicaid: Central Ohio Area Agency on Aging"/>
    <s v="Region"/>
    <m/>
    <m/>
    <m/>
    <m/>
    <m/>
    <m/>
    <m/>
    <m/>
    <m/>
    <m/>
    <m/>
    <m/>
    <m/>
    <m/>
    <m/>
    <m/>
    <m/>
    <m/>
    <m/>
    <m/>
    <m/>
    <m/>
    <m/>
    <m/>
    <m/>
    <m/>
    <m/>
    <m/>
    <x v="2"/>
    <n v="48535976"/>
    <s v="N/A"/>
    <s v="N/A"/>
    <n v="0"/>
    <s v="N/A"/>
    <s v="N/A"/>
    <s v="N/A"/>
    <s v="N/A"/>
    <s v="N/A"/>
    <s v="N/A"/>
    <s v="N/A"/>
    <s v="N/A"/>
    <s v="N/A"/>
    <s v="N/A"/>
    <s v="https://aclprdep01.azureedge.net/cdn/ff/xF3Cz2_bMPk8juexPdsq3LKkPSF83MVn9qJ4dooA7Ks/1568406538/public/about-acl/2019-09/TitleIII-2019.pdf"/>
  </r>
  <r>
    <s v="USDA Single Family Housing Guaranteed Loan Program in Ohio"/>
    <s v="State"/>
    <m/>
    <m/>
    <m/>
    <m/>
    <m/>
    <m/>
    <m/>
    <m/>
    <m/>
    <m/>
    <m/>
    <m/>
    <m/>
    <m/>
    <m/>
    <m/>
    <m/>
    <m/>
    <m/>
    <m/>
    <m/>
    <m/>
    <m/>
    <m/>
    <m/>
    <m/>
    <m/>
    <m/>
    <x v="0"/>
    <n v="63000000"/>
    <n v="251862"/>
    <n v="63000000"/>
    <n v="0"/>
    <s v="N/A"/>
    <s v="N/A"/>
    <s v="N/A"/>
    <s v="N/A"/>
    <s v="N/A"/>
    <s v="N/A"/>
    <s v="N/A"/>
    <s v="N/A"/>
    <s v="N/A"/>
    <s v="N/A"/>
    <s v="https://www.rd.usda.gov/programs-services/single-family-housing-guaranteed-loan-program"/>
  </r>
  <r>
    <s v="USDA Single Family Housing Direct Home Loans "/>
    <s v="State"/>
    <m/>
    <m/>
    <m/>
    <m/>
    <m/>
    <m/>
    <m/>
    <m/>
    <m/>
    <m/>
    <m/>
    <m/>
    <m/>
    <m/>
    <m/>
    <m/>
    <m/>
    <m/>
    <m/>
    <m/>
    <m/>
    <m/>
    <m/>
    <m/>
    <m/>
    <m/>
    <m/>
    <m/>
    <x v="0"/>
    <n v="2453000"/>
    <n v="251862"/>
    <n v="2453000"/>
    <n v="0"/>
    <s v="N/A"/>
    <s v="N/A"/>
    <s v="N/A"/>
    <s v="N/A"/>
    <s v="N/A"/>
    <s v="N/A"/>
    <s v="N/A"/>
    <s v="N/A"/>
    <s v="N/A"/>
    <s v="N/A"/>
    <s v="https://www.rd.usda.gov/programs-services/single-family-housing-direct-home-loans/oh"/>
  </r>
  <r>
    <s v="USDA Multi-Family Housing Loan Guarantees"/>
    <s v="State"/>
    <m/>
    <m/>
    <m/>
    <m/>
    <m/>
    <m/>
    <m/>
    <m/>
    <m/>
    <m/>
    <m/>
    <m/>
    <m/>
    <m/>
    <m/>
    <m/>
    <m/>
    <m/>
    <m/>
    <m/>
    <m/>
    <m/>
    <m/>
    <m/>
    <m/>
    <m/>
    <m/>
    <m/>
    <x v="0"/>
    <s v="N/A"/>
    <s v="N/A"/>
    <s v="N/A"/>
    <n v="0"/>
    <s v="N/A"/>
    <s v="N/A"/>
    <s v="N/A"/>
    <s v="N/A"/>
    <s v="N/A"/>
    <s v="N/A"/>
    <s v="N/A"/>
    <s v="N/A"/>
    <s v="N/A"/>
    <s v="N/A"/>
    <s v="https://www.rd.usda.gov/programs-services/multi-family-housing-loan-guarantees/oh"/>
  </r>
  <r>
    <s v="USDA Multi-Family Housing Direct Loans"/>
    <s v="State"/>
    <m/>
    <m/>
    <m/>
    <m/>
    <m/>
    <m/>
    <m/>
    <m/>
    <m/>
    <m/>
    <m/>
    <m/>
    <m/>
    <m/>
    <m/>
    <m/>
    <m/>
    <m/>
    <m/>
    <m/>
    <m/>
    <m/>
    <m/>
    <m/>
    <m/>
    <m/>
    <m/>
    <m/>
    <x v="0"/>
    <n v="1311000"/>
    <s v="N/A"/>
    <n v="1311000"/>
    <n v="0"/>
    <s v="N/A"/>
    <s v="N/A"/>
    <s v="N/A"/>
    <s v="N/A"/>
    <s v="N/A"/>
    <s v="N/A"/>
    <s v="N/A"/>
    <s v="N/A"/>
    <s v="N/A"/>
    <s v="N/A"/>
    <s v="https://www.rd.usda.gov/programs-services/multi-family-housing-direct-loans/oh"/>
  </r>
  <r>
    <s v="USDA 504 Repair Program"/>
    <s v="State"/>
    <m/>
    <m/>
    <m/>
    <m/>
    <m/>
    <m/>
    <m/>
    <m/>
    <m/>
    <m/>
    <m/>
    <m/>
    <m/>
    <m/>
    <m/>
    <m/>
    <m/>
    <m/>
    <m/>
    <m/>
    <m/>
    <m/>
    <m/>
    <m/>
    <m/>
    <m/>
    <m/>
    <m/>
    <x v="0"/>
    <n v="33000"/>
    <n v="27500"/>
    <n v="33000"/>
    <m/>
    <s v="N/A"/>
    <s v="N/A"/>
    <s v="N/A"/>
    <s v="N/A"/>
    <s v="N/A"/>
    <s v="N/A"/>
    <s v="N/A"/>
    <s v="N/A"/>
    <s v="N/A"/>
    <s v="N/A"/>
    <s v="https://www.rd.usda.gov/programs-services/single-family-housing-repair-loans-grants/oh"/>
  </r>
  <r>
    <s v="USDA Rental Assistance"/>
    <s v="State"/>
    <m/>
    <m/>
    <m/>
    <m/>
    <m/>
    <m/>
    <m/>
    <m/>
    <m/>
    <m/>
    <m/>
    <m/>
    <m/>
    <m/>
    <m/>
    <m/>
    <m/>
    <m/>
    <m/>
    <m/>
    <m/>
    <m/>
    <m/>
    <m/>
    <m/>
    <m/>
    <m/>
    <m/>
    <x v="0"/>
    <n v="1926100"/>
    <m/>
    <n v="1926100"/>
    <m/>
    <s v="N/A"/>
    <s v="N/A"/>
    <s v="N/A"/>
    <s v="N/A"/>
    <s v="N/A"/>
    <s v="N/A"/>
    <s v="N/A"/>
    <s v="N/A"/>
    <s v="N/A"/>
    <s v="N/A"/>
    <s v="https://www.rd.usda.gov/programs-services/multi-family-housing-rental-assistance/oh"/>
  </r>
  <r>
    <s v="Ohio Department of Developmental Disabilities: Capital Housing Programs"/>
    <s v="State"/>
    <m/>
    <m/>
    <m/>
    <m/>
    <m/>
    <m/>
    <m/>
    <m/>
    <m/>
    <m/>
    <m/>
    <m/>
    <m/>
    <m/>
    <m/>
    <m/>
    <m/>
    <m/>
    <m/>
    <m/>
    <m/>
    <m/>
    <m/>
    <m/>
    <m/>
    <m/>
    <m/>
    <m/>
    <x v="2"/>
    <n v="23000000"/>
    <n v="179064"/>
    <m/>
    <n v="0"/>
    <s v="N/A"/>
    <s v="N/A"/>
    <s v="N/A"/>
    <s v="N/A"/>
    <s v="N/A"/>
    <s v="N/A"/>
    <s v="N/A"/>
    <s v="N/A"/>
    <s v="N/A"/>
    <s v="N/A"/>
    <s v="https://dodd.ohio.gov/wps/portal/gov/dodd/about-us/our-programs/community-capital-assistance-program"/>
  </r>
  <r>
    <s v="Property Assessed Clean Energy Financing"/>
    <s v="Region"/>
    <m/>
    <m/>
    <m/>
    <m/>
    <m/>
    <m/>
    <m/>
    <m/>
    <m/>
    <m/>
    <m/>
    <m/>
    <m/>
    <m/>
    <m/>
    <m/>
    <m/>
    <m/>
    <m/>
    <m/>
    <m/>
    <m/>
    <m/>
    <m/>
    <m/>
    <m/>
    <m/>
    <m/>
    <x v="0"/>
    <s v="N/A"/>
    <n v="6000000"/>
    <s v="N/A"/>
    <n v="0"/>
    <s v="N/A"/>
    <s v="N/A"/>
    <s v="N/A"/>
    <s v="N/A"/>
    <s v="N/A"/>
    <s v="N/A"/>
    <s v="N/A"/>
    <s v="N/A"/>
    <s v="N/A"/>
    <s v="N/A"/>
    <s v="https://columbusfinance.org/services/energy-program/"/>
  </r>
  <r>
    <s v="Capital Lease Financing"/>
    <s v="Region"/>
    <m/>
    <m/>
    <m/>
    <m/>
    <m/>
    <m/>
    <m/>
    <m/>
    <m/>
    <m/>
    <m/>
    <m/>
    <m/>
    <m/>
    <m/>
    <m/>
    <m/>
    <m/>
    <m/>
    <m/>
    <m/>
    <m/>
    <m/>
    <m/>
    <m/>
    <m/>
    <m/>
    <m/>
    <x v="0"/>
    <s v="N/A"/>
    <s v="N/A"/>
    <s v="N/A"/>
    <n v="0"/>
    <s v="N/A"/>
    <s v="N/A"/>
    <s v="N/A"/>
    <s v="N/A"/>
    <s v="N/A"/>
    <s v="N/A"/>
    <s v="N/A"/>
    <s v="N/A"/>
    <s v="N/A"/>
    <s v="N/A"/>
    <s v="https://columbusfinance.org/services/leasing-financing/"/>
  </r>
  <r>
    <s v="Capital Lease Bonds"/>
    <s v="Region"/>
    <m/>
    <m/>
    <m/>
    <m/>
    <m/>
    <m/>
    <m/>
    <m/>
    <m/>
    <m/>
    <m/>
    <m/>
    <m/>
    <m/>
    <m/>
    <m/>
    <m/>
    <m/>
    <m/>
    <m/>
    <m/>
    <m/>
    <m/>
    <m/>
    <m/>
    <m/>
    <m/>
    <m/>
    <x v="0"/>
    <s v="N/A"/>
    <s v="N/A"/>
    <s v="N/A"/>
    <n v="0"/>
    <s v="N/A"/>
    <s v="N/A"/>
    <s v="N/A"/>
    <s v="N/A"/>
    <s v="N/A"/>
    <s v="N/A"/>
    <s v="N/A"/>
    <s v="N/A"/>
    <s v="N/A"/>
    <s v="N/A"/>
    <s v="https://columbusfinance.org/services/central-ohio-bond-fund/"/>
  </r>
  <r>
    <s v="Tax Increment Financing"/>
    <s v="County"/>
    <m/>
    <m/>
    <m/>
    <m/>
    <m/>
    <m/>
    <m/>
    <m/>
    <m/>
    <m/>
    <m/>
    <m/>
    <m/>
    <m/>
    <m/>
    <m/>
    <m/>
    <m/>
    <m/>
    <m/>
    <m/>
    <m/>
    <m/>
    <m/>
    <m/>
    <m/>
    <m/>
    <m/>
    <x v="0"/>
    <s v="N/A"/>
    <s v="N/A"/>
    <n v="35720081"/>
    <n v="457"/>
    <n v="403"/>
    <n v="54"/>
    <s v="N/A"/>
    <s v="N/A"/>
    <s v="N/A"/>
    <s v="N/A"/>
    <s v="N/A"/>
    <s v="N/A"/>
    <s v="N/A"/>
    <s v="N/A"/>
    <s v="https://development.ohio.gov/bs/bs_tif.htm"/>
  </r>
  <r>
    <s v="Community Reinvestment Area Tax Abatement"/>
    <s v="County"/>
    <m/>
    <m/>
    <m/>
    <m/>
    <m/>
    <m/>
    <m/>
    <m/>
    <m/>
    <m/>
    <m/>
    <m/>
    <m/>
    <m/>
    <m/>
    <m/>
    <m/>
    <m/>
    <m/>
    <m/>
    <m/>
    <m/>
    <m/>
    <m/>
    <m/>
    <m/>
    <m/>
    <m/>
    <x v="0"/>
    <s v="N/A"/>
    <s v="N/A"/>
    <n v="16796951"/>
    <n v="1608"/>
    <n v="707"/>
    <n v="901"/>
    <s v="N/A"/>
    <s v="N/A"/>
    <s v="N/A"/>
    <s v="N/A"/>
    <s v="N/A"/>
    <s v="N/A"/>
    <s v="N/A"/>
    <s v="N/A"/>
    <s v="https://development.ohio.gov/bs/bs_comreinvest.htm"/>
  </r>
  <r>
    <s v="New Community Authorities"/>
    <s v="City"/>
    <m/>
    <m/>
    <m/>
    <m/>
    <m/>
    <m/>
    <m/>
    <m/>
    <m/>
    <m/>
    <m/>
    <m/>
    <m/>
    <m/>
    <m/>
    <m/>
    <m/>
    <m/>
    <m/>
    <m/>
    <m/>
    <m/>
    <m/>
    <m/>
    <m/>
    <m/>
    <m/>
    <m/>
    <x v="0"/>
    <s v="N/A"/>
    <s v="N/A"/>
    <s v="N/A"/>
    <n v="0"/>
    <s v="N/A"/>
    <s v="N/A"/>
    <s v="N/A"/>
    <s v="N/A"/>
    <s v="N/A"/>
    <s v="N/A"/>
    <s v="N/A"/>
    <s v="N/A"/>
    <s v="N/A"/>
    <s v="N/A"/>
    <s v="http://codes.ohio.gov/orc/349"/>
  </r>
  <r>
    <s v="Motel-Hotel Excise Tax"/>
    <s v="County"/>
    <m/>
    <m/>
    <m/>
    <m/>
    <m/>
    <m/>
    <m/>
    <m/>
    <m/>
    <m/>
    <m/>
    <m/>
    <m/>
    <m/>
    <m/>
    <m/>
    <m/>
    <m/>
    <m/>
    <m/>
    <m/>
    <m/>
    <m/>
    <m/>
    <m/>
    <m/>
    <m/>
    <m/>
    <x v="0"/>
    <s v="N/A"/>
    <s v="N/A"/>
    <s v="N/A"/>
    <n v="0"/>
    <s v="N/A"/>
    <s v="N/A"/>
    <s v="N/A"/>
    <s v="N/A"/>
    <s v="N/A"/>
    <s v="N/A"/>
    <s v="N/A"/>
    <s v="N/A"/>
    <s v="N/A"/>
    <s v="N/A"/>
    <s v="https://www.tax.ohio.gov/Portals/0/communications/publications/annual_reports/2018AnnualReport/AR2018.pdf#page=113"/>
  </r>
  <r>
    <s v="Conveyence/Transfer Fee"/>
    <s v="County"/>
    <m/>
    <m/>
    <m/>
    <m/>
    <m/>
    <m/>
    <m/>
    <m/>
    <m/>
    <m/>
    <m/>
    <m/>
    <m/>
    <m/>
    <m/>
    <m/>
    <m/>
    <m/>
    <m/>
    <m/>
    <m/>
    <m/>
    <m/>
    <m/>
    <m/>
    <m/>
    <m/>
    <m/>
    <x v="0"/>
    <n v="6500000"/>
    <s v="N/A"/>
    <n v="6400000"/>
    <n v="0"/>
    <s v="N/A"/>
    <s v="N/A"/>
    <s v="N/A"/>
    <s v="N/A"/>
    <s v="N/A"/>
    <s v="N/A"/>
    <s v="N/A"/>
    <s v="N/A"/>
    <s v="N/A"/>
    <s v="N/A"/>
    <s v="https://commissioners.franklincountyohio.gov/news/2019/commissioners-announce-historic-new-affordable-hou"/>
  </r>
  <r>
    <s v="Revenue Bonds"/>
    <s v="City"/>
    <m/>
    <m/>
    <m/>
    <m/>
    <m/>
    <m/>
    <m/>
    <m/>
    <m/>
    <m/>
    <m/>
    <m/>
    <m/>
    <m/>
    <m/>
    <m/>
    <m/>
    <m/>
    <m/>
    <m/>
    <m/>
    <m/>
    <m/>
    <m/>
    <m/>
    <m/>
    <m/>
    <m/>
    <x v="0"/>
    <s v="N/A"/>
    <s v="N/A"/>
    <s v="N/A"/>
    <n v="0"/>
    <s v="N/A"/>
    <s v="N/A"/>
    <s v="N/A"/>
    <s v="N/A"/>
    <s v="N/A"/>
    <s v="N/A"/>
    <s v="N/A"/>
    <s v="N/A"/>
    <s v="N/A"/>
    <s v="N/A"/>
    <s v="http://www.ohiomac.com/Rates/GuideToMunicipalDebt.pdf"/>
  </r>
  <r>
    <s v="General Obligation Bonds"/>
    <s v="City"/>
    <m/>
    <m/>
    <m/>
    <m/>
    <m/>
    <m/>
    <m/>
    <m/>
    <m/>
    <m/>
    <m/>
    <m/>
    <m/>
    <m/>
    <m/>
    <m/>
    <m/>
    <m/>
    <m/>
    <m/>
    <m/>
    <m/>
    <m/>
    <m/>
    <m/>
    <m/>
    <m/>
    <m/>
    <x v="1"/>
    <n v="50000000"/>
    <s v="N/A"/>
    <s v="N/A"/>
    <n v="0"/>
    <s v="N/A"/>
    <s v="N/A"/>
    <s v="N/A"/>
    <s v="N/A"/>
    <s v="N/A"/>
    <s v="N/A"/>
    <s v="N/A"/>
    <s v="N/A"/>
    <s v="N/A"/>
    <s v="N/A"/>
    <s v="http://www.ohiomac.com/Rates/GuideToMunicipalDebt.pdf"/>
  </r>
  <r>
    <s v="Social Impact Bonds"/>
    <s v="City"/>
    <m/>
    <m/>
    <m/>
    <m/>
    <m/>
    <m/>
    <m/>
    <m/>
    <m/>
    <m/>
    <m/>
    <m/>
    <m/>
    <m/>
    <m/>
    <m/>
    <m/>
    <m/>
    <m/>
    <m/>
    <m/>
    <m/>
    <m/>
    <m/>
    <m/>
    <m/>
    <m/>
    <m/>
    <x v="0"/>
    <s v="N/A"/>
    <s v="N/A"/>
    <s v="N/A"/>
    <n v="0"/>
    <s v="N/A"/>
    <s v="N/A"/>
    <s v="N/A"/>
    <s v="N/A"/>
    <s v="N/A"/>
    <s v="N/A"/>
    <s v="N/A"/>
    <s v="N/A"/>
    <s v="N/A"/>
    <s v="N/A"/>
    <s v="http://www.ohiomac.com/Rates/GuideToMunicipalDebt.pdf"/>
  </r>
  <r>
    <s v="Property Tax Levy"/>
    <s v="City"/>
    <m/>
    <m/>
    <m/>
    <m/>
    <m/>
    <m/>
    <m/>
    <m/>
    <m/>
    <m/>
    <m/>
    <m/>
    <m/>
    <m/>
    <m/>
    <m/>
    <m/>
    <m/>
    <m/>
    <m/>
    <m/>
    <m/>
    <m/>
    <m/>
    <m/>
    <m/>
    <m/>
    <m/>
    <x v="0"/>
    <s v="N/A"/>
    <s v="N/A"/>
    <s v="N/A"/>
    <n v="0"/>
    <s v="N/A"/>
    <s v="N/A"/>
    <s v="N/A"/>
    <s v="N/A"/>
    <s v="N/A"/>
    <s v="N/A"/>
    <s v="N/A"/>
    <s v="N/A"/>
    <s v="N/A"/>
    <s v="N/A"/>
    <s v="http://codes.ohio.gov/orc/5705"/>
  </r>
  <r>
    <s v="Impact Fee"/>
    <s v="City"/>
    <m/>
    <m/>
    <m/>
    <m/>
    <m/>
    <m/>
    <m/>
    <m/>
    <m/>
    <m/>
    <m/>
    <m/>
    <m/>
    <m/>
    <m/>
    <m/>
    <m/>
    <m/>
    <m/>
    <m/>
    <m/>
    <m/>
    <m/>
    <m/>
    <m/>
    <m/>
    <m/>
    <m/>
    <x v="0"/>
    <s v="N/A"/>
    <s v="N/A"/>
    <s v="N/A"/>
    <n v="0"/>
    <s v="N/A"/>
    <s v="N/A"/>
    <s v="N/A"/>
    <s v="N/A"/>
    <s v="N/A"/>
    <s v="N/A"/>
    <s v="N/A"/>
    <s v="N/A"/>
    <s v="N/A"/>
    <s v="N/A"/>
    <s v="N/A"/>
  </r>
  <r>
    <s v="Transfer Development Rights"/>
    <s v="City"/>
    <m/>
    <m/>
    <m/>
    <m/>
    <m/>
    <m/>
    <m/>
    <m/>
    <m/>
    <m/>
    <m/>
    <m/>
    <m/>
    <m/>
    <m/>
    <m/>
    <m/>
    <m/>
    <m/>
    <m/>
    <m/>
    <m/>
    <m/>
    <m/>
    <m/>
    <m/>
    <m/>
    <m/>
    <x v="0"/>
    <s v="N/A"/>
    <s v="N/A"/>
    <s v="N/A"/>
    <n v="0"/>
    <s v="N/A"/>
    <s v="N/A"/>
    <s v="N/A"/>
    <s v="N/A"/>
    <s v="N/A"/>
    <s v="N/A"/>
    <s v="N/A"/>
    <s v="N/A"/>
    <s v="N/A"/>
    <s v="N/A"/>
    <s v="N/A"/>
  </r>
  <r>
    <s v="Housing Action Fund"/>
    <s v="Private "/>
    <m/>
    <m/>
    <m/>
    <m/>
    <m/>
    <m/>
    <m/>
    <m/>
    <m/>
    <m/>
    <m/>
    <m/>
    <m/>
    <m/>
    <m/>
    <m/>
    <m/>
    <m/>
    <m/>
    <m/>
    <m/>
    <m/>
    <m/>
    <m/>
    <m/>
    <m/>
    <m/>
    <m/>
    <x v="3"/>
    <n v="100000000"/>
    <s v="N/A"/>
    <s v="N/A"/>
    <n v="0"/>
    <s v="N/A"/>
    <s v="N/A"/>
    <s v="N/A"/>
    <s v="N/A"/>
    <s v="N/A"/>
    <s v="N/A"/>
    <s v="N/A"/>
    <s v="N/A"/>
    <s v="N/A"/>
    <s v="N/A"/>
    <s v="https://www.columbus.gov/Templates/Detail.aspx?id=2147510725"/>
  </r>
  <r>
    <s v="Ohio Capital Corporation Loan Fund"/>
    <s v="Private"/>
    <m/>
    <m/>
    <m/>
    <m/>
    <m/>
    <m/>
    <m/>
    <m/>
    <m/>
    <m/>
    <m/>
    <m/>
    <m/>
    <m/>
    <m/>
    <m/>
    <m/>
    <m/>
    <m/>
    <m/>
    <m/>
    <m/>
    <m/>
    <m/>
    <m/>
    <m/>
    <m/>
    <m/>
    <x v="2"/>
    <s v="N/A"/>
    <s v="N/A"/>
    <s v="N/A"/>
    <n v="0"/>
    <s v="N/A"/>
    <s v="N/A"/>
    <s v="N/A"/>
    <s v="N/A"/>
    <s v="N/A"/>
    <s v="N/A"/>
    <s v="N/A"/>
    <s v="N/A"/>
    <s v="N/A"/>
    <s v="N/A"/>
    <s v="https://annual-report.occh.org/ocfc/"/>
  </r>
  <r>
    <s v="Ohio Capital Corporation Equity Fund"/>
    <s v="Private"/>
    <m/>
    <m/>
    <m/>
    <m/>
    <m/>
    <m/>
    <m/>
    <m/>
    <m/>
    <m/>
    <m/>
    <m/>
    <m/>
    <m/>
    <m/>
    <m/>
    <m/>
    <m/>
    <m/>
    <m/>
    <m/>
    <m/>
    <m/>
    <m/>
    <m/>
    <m/>
    <m/>
    <m/>
    <x v="2"/>
    <s v="N/A"/>
    <s v="N/A"/>
    <s v="N/A"/>
    <n v="0"/>
    <s v="N/A"/>
    <s v="N/A"/>
    <s v="N/A"/>
    <s v="N/A"/>
    <s v="N/A"/>
    <s v="N/A"/>
    <s v="N/A"/>
    <s v="N/A"/>
    <s v="N/A"/>
    <s v="N/A"/>
    <s v="https://annual-report.occh.org/investment-development/"/>
  </r>
  <r>
    <s v=" AEP Power Community Assistance Programs"/>
    <s v="Private "/>
    <m/>
    <m/>
    <m/>
    <m/>
    <m/>
    <m/>
    <m/>
    <m/>
    <m/>
    <m/>
    <m/>
    <m/>
    <m/>
    <m/>
    <m/>
    <m/>
    <m/>
    <m/>
    <m/>
    <m/>
    <m/>
    <m/>
    <m/>
    <m/>
    <m/>
    <m/>
    <m/>
    <m/>
    <x v="0"/>
    <s v="N/A"/>
    <s v="N/A"/>
    <s v="N/A"/>
    <n v="0"/>
    <s v="N/A"/>
    <s v="N/A"/>
    <s v="N/A"/>
    <s v="N/A"/>
    <s v="N/A"/>
    <s v="N/A"/>
    <s v="N/A"/>
    <s v="N/A"/>
    <s v="N/A"/>
    <s v="N/A"/>
    <s v="https://www.aepohio.com/account/bills/assistance/#PaymentAssistanceProgram"/>
  </r>
  <r>
    <s v="Columbia Gas Warmchoice"/>
    <s v="Private"/>
    <m/>
    <m/>
    <m/>
    <m/>
    <m/>
    <m/>
    <m/>
    <m/>
    <m/>
    <m/>
    <m/>
    <m/>
    <m/>
    <m/>
    <m/>
    <m/>
    <m/>
    <m/>
    <m/>
    <m/>
    <m/>
    <m/>
    <m/>
    <m/>
    <m/>
    <m/>
    <m/>
    <m/>
    <x v="0"/>
    <s v="N/A"/>
    <s v="N/A"/>
    <s v="N/A"/>
    <n v="0"/>
    <s v="N/A"/>
    <s v="N/A"/>
    <s v="N/A"/>
    <s v="N/A"/>
    <s v="N/A"/>
    <s v="N/A"/>
    <s v="N/A"/>
    <s v="N/A"/>
    <s v="N/A"/>
    <s v="N/A"/>
    <s v="https://www.morpc.org/program-service/home-energy-efficiency/"/>
  </r>
  <r>
    <s v="The 614 Linden Loan Pool "/>
    <s v="Private "/>
    <m/>
    <m/>
    <m/>
    <m/>
    <m/>
    <m/>
    <m/>
    <m/>
    <m/>
    <m/>
    <m/>
    <m/>
    <m/>
    <m/>
    <m/>
    <m/>
    <m/>
    <m/>
    <m/>
    <m/>
    <m/>
    <m/>
    <m/>
    <m/>
    <m/>
    <m/>
    <m/>
    <m/>
    <x v="4"/>
    <n v="20000000"/>
    <s v="N/A"/>
    <s v="N/A"/>
    <n v="0"/>
    <s v="N/A"/>
    <s v="N/A"/>
    <s v="N/A"/>
    <s v="N/A"/>
    <s v="N/A"/>
    <s v="N/A"/>
    <s v="N/A"/>
    <s v="N/A"/>
    <s v="N/A"/>
    <s v="N/A"/>
    <s v="https://www.columbus.gov/Templates/Detail.aspx?id=2147512861"/>
  </r>
  <r>
    <s v="OH3C Collaborative "/>
    <s v="Private "/>
    <m/>
    <m/>
    <m/>
    <m/>
    <m/>
    <m/>
    <m/>
    <m/>
    <m/>
    <m/>
    <m/>
    <m/>
    <m/>
    <m/>
    <m/>
    <m/>
    <m/>
    <m/>
    <m/>
    <m/>
    <m/>
    <m/>
    <m/>
    <m/>
    <m/>
    <m/>
    <m/>
    <m/>
    <x v="1"/>
    <n v="3000000"/>
    <s v="N/A"/>
    <s v="N/A"/>
    <n v="0"/>
    <s v="N/A"/>
    <s v="N/A"/>
    <s v="N/A"/>
    <s v="N/A"/>
    <s v="N/A"/>
    <s v="N/A"/>
    <s v="N/A"/>
    <s v="N/A"/>
    <s v="N/A"/>
    <s v="N/A"/>
    <s v="https://www.jpmorganchase.com/corporate/news/pr/jpmc-announces-3mm-grant-to-create-local-cdfi-collaboration-in-ohio.ht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3:C9" firstHeaderRow="0" firstDataRow="1" firstDataCol="1"/>
  <pivotFields count="46">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7">
        <item x="0"/>
        <item x="1"/>
        <item x="3"/>
        <item x="4"/>
        <item x="2"/>
        <item m="1" x="5"/>
        <item t="default"/>
      </items>
    </pivotField>
    <pivotField dataField="1"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0"/>
  </rowFields>
  <rowItems count="6">
    <i>
      <x/>
    </i>
    <i>
      <x v="1"/>
    </i>
    <i>
      <x v="2"/>
    </i>
    <i>
      <x v="3"/>
    </i>
    <i>
      <x v="4"/>
    </i>
    <i t="grand">
      <x/>
    </i>
  </rowItems>
  <colFields count="1">
    <field x="-2"/>
  </colFields>
  <colItems count="2">
    <i>
      <x/>
    </i>
    <i i="1">
      <x v="1"/>
    </i>
  </colItems>
  <dataFields count="2">
    <dataField name="Sum of Regional Fund Max" fld="31" baseField="30" baseItem="0" numFmtId="166"/>
    <dataField name="Sum of 7-County 2018 Annual Awarded" fld="33" baseField="30" baseItem="0" numFmtId="166"/>
  </dataFields>
  <formats count="10">
    <format dxfId="9">
      <pivotArea field="30" type="button" dataOnly="0" labelOnly="1" outline="0" axis="axisRow" fieldPosition="0"/>
    </format>
    <format dxfId="8">
      <pivotArea dataOnly="0" labelOnly="1" outline="0" fieldPosition="0">
        <references count="1">
          <reference field="4294967294" count="2">
            <x v="0"/>
            <x v="1"/>
          </reference>
        </references>
      </pivotArea>
    </format>
    <format dxfId="7">
      <pivotArea field="30" type="button" dataOnly="0" labelOnly="1" outline="0" axis="axisRow" fieldPosition="0"/>
    </format>
    <format dxfId="6">
      <pivotArea dataOnly="0" labelOnly="1" outline="0" fieldPosition="0">
        <references count="1">
          <reference field="4294967294" count="2">
            <x v="0"/>
            <x v="1"/>
          </reference>
        </references>
      </pivotArea>
    </format>
    <format dxfId="5">
      <pivotArea grandRow="1" outline="0" collapsedLevelsAreSubtotals="1" fieldPosition="0"/>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collapsedLevelsAreSubtotals="1" fieldPosition="0">
        <references count="1">
          <reference field="30" count="0"/>
        </references>
      </pivotArea>
    </format>
    <format dxfId="0">
      <pivotArea dataOnly="0" labelOnly="1" fieldPosition="0">
        <references count="1">
          <reference field="3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Custom 1">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E23" sqref="E23"/>
    </sheetView>
  </sheetViews>
  <sheetFormatPr defaultRowHeight="14.1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90"/>
  <sheetViews>
    <sheetView showGridLines="0" zoomScale="70" zoomScaleNormal="70" workbookViewId="0">
      <pane xSplit="2" ySplit="1" topLeftCell="P2" activePane="bottomRight" state="frozen"/>
      <selection pane="topRight" activeCell="C1" sqref="C1"/>
      <selection pane="bottomLeft" activeCell="A2" sqref="A2"/>
      <selection pane="bottomRight" activeCell="AA19" sqref="AA19"/>
    </sheetView>
  </sheetViews>
  <sheetFormatPr defaultRowHeight="21" customHeight="1" x14ac:dyDescent="0.35"/>
  <cols>
    <col min="1" max="1" width="62.92578125" customWidth="1"/>
    <col min="2" max="2" width="19.5" style="2" customWidth="1"/>
    <col min="3" max="3" width="8" style="2" customWidth="1"/>
    <col min="4" max="4" width="10.28515625" style="2" customWidth="1"/>
    <col min="5" max="5" width="10" style="2" customWidth="1"/>
    <col min="6" max="6" width="6.92578125" style="2" customWidth="1"/>
    <col min="7" max="7" width="10.28515625" style="2" customWidth="1"/>
    <col min="8" max="9" width="11.28515625" style="2" customWidth="1"/>
    <col min="10" max="10" width="6.5703125" style="2" customWidth="1"/>
    <col min="11" max="11" width="12.5" style="2" customWidth="1"/>
    <col min="12" max="12" width="13.5" style="2" customWidth="1"/>
    <col min="13" max="13" width="15.5" style="2" customWidth="1"/>
    <col min="14" max="14" width="8.5703125" style="2" customWidth="1"/>
    <col min="15" max="15" width="8.78515625" style="2" customWidth="1"/>
    <col min="16" max="16" width="13" style="3" customWidth="1"/>
    <col min="17" max="17" width="10.5" style="2" customWidth="1"/>
    <col min="18" max="18" width="12.78515625" style="2" customWidth="1"/>
    <col min="19" max="19" width="13.28515625" style="2" customWidth="1"/>
    <col min="20" max="20" width="10.78515625" style="2" customWidth="1"/>
    <col min="21" max="27" width="8.78515625" style="2" customWidth="1"/>
    <col min="28" max="30" width="9.78515625" style="2" customWidth="1"/>
    <col min="31" max="31" width="15.5" customWidth="1"/>
    <col min="32" max="32" width="26" style="38" customWidth="1"/>
    <col min="33" max="33" width="17.78515625" style="38" customWidth="1"/>
    <col min="34" max="34" width="21.5" style="39" customWidth="1"/>
    <col min="35" max="35" width="10.28515625" style="41" customWidth="1"/>
    <col min="36" max="36" width="12.5703125" style="41" customWidth="1"/>
    <col min="37" max="38" width="10.28515625" style="41" customWidth="1"/>
    <col min="39" max="39" width="11.92578125" style="41" customWidth="1"/>
    <col min="40" max="40" width="13.28515625" customWidth="1"/>
    <col min="41" max="43" width="11.78515625" customWidth="1"/>
    <col min="44" max="44" width="10.5703125" customWidth="1"/>
    <col min="45" max="45" width="9.28515625" customWidth="1"/>
    <col min="66" max="66" width="0" hidden="1" customWidth="1"/>
    <col min="67" max="67" width="0" style="36" hidden="1" customWidth="1"/>
    <col min="68" max="68" width="17.5" hidden="1" customWidth="1"/>
    <col min="69" max="69" width="12.5703125" style="54" hidden="1" customWidth="1"/>
    <col min="70" max="70" width="12.92578125" style="54" hidden="1" customWidth="1"/>
    <col min="71" max="71" width="15" style="54" hidden="1" customWidth="1"/>
    <col min="72" max="73" width="13" style="54" hidden="1" customWidth="1"/>
    <col min="74" max="74" width="20.5" style="54" hidden="1" customWidth="1"/>
    <col min="75" max="75" width="21.28515625" style="54" hidden="1" customWidth="1"/>
    <col min="76" max="76" width="12.28515625" style="54" hidden="1" customWidth="1"/>
    <col min="77" max="77" width="16.78515625" style="54" hidden="1" customWidth="1"/>
    <col min="78" max="78" width="24.28515625" hidden="1" customWidth="1"/>
    <col min="79" max="79" width="18.28515625" hidden="1" customWidth="1"/>
    <col min="80" max="80" width="12.5703125" hidden="1" customWidth="1"/>
    <col min="81" max="81" width="10.5703125" hidden="1" customWidth="1"/>
  </cols>
  <sheetData>
    <row r="1" spans="1:88" ht="21" customHeight="1" x14ac:dyDescent="0.4">
      <c r="A1" s="34"/>
      <c r="B1" s="84" t="s">
        <v>102</v>
      </c>
      <c r="C1" s="208" t="s">
        <v>164</v>
      </c>
      <c r="D1" s="209"/>
      <c r="E1" s="209"/>
      <c r="F1" s="209"/>
      <c r="G1" s="209"/>
      <c r="H1" s="209"/>
      <c r="I1" s="209"/>
      <c r="J1" s="210"/>
      <c r="K1" s="211" t="s">
        <v>33</v>
      </c>
      <c r="L1" s="212"/>
      <c r="M1" s="212"/>
      <c r="N1" s="212"/>
      <c r="O1" s="213"/>
      <c r="P1" s="208" t="s">
        <v>34</v>
      </c>
      <c r="Q1" s="209"/>
      <c r="R1" s="209"/>
      <c r="S1" s="209"/>
      <c r="T1" s="210"/>
      <c r="U1" s="214" t="s">
        <v>59</v>
      </c>
      <c r="V1" s="215"/>
      <c r="W1" s="215"/>
      <c r="X1" s="215"/>
      <c r="Y1" s="215"/>
      <c r="Z1" s="215"/>
      <c r="AA1" s="215"/>
      <c r="AB1" s="215"/>
      <c r="AC1" s="215"/>
      <c r="AD1" s="216"/>
      <c r="AE1" s="217" t="s">
        <v>35</v>
      </c>
      <c r="AF1" s="218"/>
      <c r="AG1" s="219"/>
      <c r="AH1" s="201" t="s">
        <v>121</v>
      </c>
      <c r="AI1" s="202"/>
      <c r="AJ1" s="203"/>
      <c r="AK1" s="203"/>
      <c r="AL1" s="40"/>
      <c r="AM1" s="40"/>
      <c r="AN1" s="204" t="s">
        <v>98</v>
      </c>
      <c r="AO1" s="205"/>
      <c r="AP1" s="205"/>
      <c r="AQ1" s="205"/>
      <c r="AR1" s="206" t="s">
        <v>99</v>
      </c>
      <c r="AS1" s="207"/>
      <c r="AT1" s="14"/>
      <c r="BR1" s="53"/>
      <c r="BS1" s="53"/>
      <c r="BT1" s="53"/>
      <c r="BU1" s="53"/>
      <c r="BV1" s="53"/>
      <c r="BW1" s="53"/>
      <c r="BX1" s="53"/>
      <c r="BY1" s="53"/>
    </row>
    <row r="2" spans="1:88" ht="39.75" customHeight="1" x14ac:dyDescent="0.4">
      <c r="A2" s="85" t="s">
        <v>40</v>
      </c>
      <c r="B2" s="105" t="s">
        <v>124</v>
      </c>
      <c r="C2" s="106" t="s">
        <v>50</v>
      </c>
      <c r="D2" s="107" t="s">
        <v>6</v>
      </c>
      <c r="E2" s="107" t="s">
        <v>8</v>
      </c>
      <c r="F2" s="107" t="s">
        <v>5</v>
      </c>
      <c r="G2" s="107" t="s">
        <v>0</v>
      </c>
      <c r="H2" s="107" t="s">
        <v>115</v>
      </c>
      <c r="I2" s="107" t="s">
        <v>114</v>
      </c>
      <c r="J2" s="107" t="s">
        <v>49</v>
      </c>
      <c r="K2" s="108" t="s">
        <v>48</v>
      </c>
      <c r="L2" s="108" t="s">
        <v>47</v>
      </c>
      <c r="M2" s="108" t="s">
        <v>10</v>
      </c>
      <c r="N2" s="108" t="s">
        <v>11</v>
      </c>
      <c r="O2" s="108" t="s">
        <v>28</v>
      </c>
      <c r="P2" s="109" t="s">
        <v>22</v>
      </c>
      <c r="Q2" s="107" t="s">
        <v>6</v>
      </c>
      <c r="R2" s="107" t="s">
        <v>7</v>
      </c>
      <c r="S2" s="107" t="s">
        <v>14</v>
      </c>
      <c r="T2" s="107" t="s">
        <v>16</v>
      </c>
      <c r="U2" s="110">
        <v>0.3</v>
      </c>
      <c r="V2" s="110">
        <v>0.4</v>
      </c>
      <c r="W2" s="110">
        <v>0.5</v>
      </c>
      <c r="X2" s="110">
        <v>0.6</v>
      </c>
      <c r="Y2" s="110">
        <v>0.7</v>
      </c>
      <c r="Z2" s="110">
        <v>0.8</v>
      </c>
      <c r="AA2" s="110">
        <v>0.9</v>
      </c>
      <c r="AB2" s="110">
        <v>1</v>
      </c>
      <c r="AC2" s="110">
        <v>1.1000000000000001</v>
      </c>
      <c r="AD2" s="111">
        <v>1.2</v>
      </c>
      <c r="AE2" s="112" t="s">
        <v>182</v>
      </c>
      <c r="AF2" s="113" t="s">
        <v>130</v>
      </c>
      <c r="AG2" s="114" t="s">
        <v>18</v>
      </c>
      <c r="AH2" s="115" t="s">
        <v>187</v>
      </c>
      <c r="AI2" s="116" t="s">
        <v>123</v>
      </c>
      <c r="AJ2" s="116" t="s">
        <v>103</v>
      </c>
      <c r="AK2" s="116" t="s">
        <v>104</v>
      </c>
      <c r="AL2" s="116" t="s">
        <v>137</v>
      </c>
      <c r="AM2" s="116" t="s">
        <v>158</v>
      </c>
      <c r="AN2" s="117" t="s">
        <v>96</v>
      </c>
      <c r="AO2" s="118" t="s">
        <v>94</v>
      </c>
      <c r="AP2" s="119" t="s">
        <v>97</v>
      </c>
      <c r="AQ2" s="118" t="s">
        <v>95</v>
      </c>
      <c r="AR2" s="29" t="s">
        <v>100</v>
      </c>
      <c r="AS2" s="30" t="s">
        <v>101</v>
      </c>
      <c r="AT2" s="73" t="s">
        <v>188</v>
      </c>
      <c r="BQ2" s="56" t="s">
        <v>50</v>
      </c>
      <c r="BR2" s="57" t="s">
        <v>6</v>
      </c>
      <c r="BS2" s="57" t="s">
        <v>8</v>
      </c>
      <c r="BT2" s="57" t="s">
        <v>5</v>
      </c>
      <c r="BU2" s="57" t="s">
        <v>0</v>
      </c>
      <c r="BV2" s="57" t="s">
        <v>115</v>
      </c>
      <c r="BW2" s="57" t="s">
        <v>114</v>
      </c>
      <c r="BX2" s="57" t="s">
        <v>49</v>
      </c>
      <c r="BY2" s="57" t="s">
        <v>48</v>
      </c>
      <c r="BZ2" s="48" t="s">
        <v>47</v>
      </c>
      <c r="CA2" s="48" t="s">
        <v>10</v>
      </c>
      <c r="CB2" s="48" t="s">
        <v>11</v>
      </c>
      <c r="CC2" s="48" t="s">
        <v>28</v>
      </c>
    </row>
    <row r="3" spans="1:88" ht="21" customHeight="1" x14ac:dyDescent="0.4">
      <c r="A3" s="67" t="s">
        <v>112</v>
      </c>
      <c r="B3" s="2" t="s">
        <v>101</v>
      </c>
      <c r="C3" s="44"/>
      <c r="D3" s="45"/>
      <c r="E3" s="45"/>
      <c r="F3" s="45"/>
      <c r="G3" s="79">
        <v>1</v>
      </c>
      <c r="H3" s="46"/>
      <c r="I3" s="46"/>
      <c r="J3" s="45"/>
      <c r="K3" s="45"/>
      <c r="L3" s="45"/>
      <c r="M3" s="79">
        <v>1</v>
      </c>
      <c r="N3" s="45"/>
      <c r="O3" s="45"/>
      <c r="P3" s="46"/>
      <c r="Q3" s="79">
        <v>1</v>
      </c>
      <c r="R3" s="45"/>
      <c r="S3" s="79">
        <v>1</v>
      </c>
      <c r="T3" s="45"/>
      <c r="U3" s="93">
        <v>1</v>
      </c>
      <c r="V3" s="93">
        <v>1</v>
      </c>
      <c r="W3" s="93">
        <v>1</v>
      </c>
      <c r="X3" s="93">
        <v>1</v>
      </c>
      <c r="Y3" s="47"/>
      <c r="Z3" s="47"/>
      <c r="AA3" s="47"/>
      <c r="AB3" s="47"/>
      <c r="AC3" s="47"/>
      <c r="AD3" s="70"/>
      <c r="AE3" s="120" t="s">
        <v>183</v>
      </c>
      <c r="AF3" s="121">
        <v>29500000</v>
      </c>
      <c r="AG3" s="122">
        <v>1250000</v>
      </c>
      <c r="AH3" s="141">
        <v>8252518</v>
      </c>
      <c r="AI3" s="142">
        <f>SUM(AJ3:AK3)</f>
        <v>621</v>
      </c>
      <c r="AJ3" s="143">
        <v>366</v>
      </c>
      <c r="AK3" s="143">
        <v>255</v>
      </c>
      <c r="AL3" s="142" t="s">
        <v>127</v>
      </c>
      <c r="AM3" s="142" t="s">
        <v>127</v>
      </c>
      <c r="AN3" s="26">
        <v>5070322</v>
      </c>
      <c r="AO3" s="27">
        <v>184</v>
      </c>
      <c r="AP3" s="27">
        <v>243</v>
      </c>
      <c r="AQ3" s="31">
        <v>0</v>
      </c>
      <c r="AR3" s="32">
        <v>0.5</v>
      </c>
      <c r="AS3" s="28">
        <v>0.5</v>
      </c>
      <c r="AT3" s="33" t="s">
        <v>131</v>
      </c>
      <c r="BN3" s="49" t="s">
        <v>163</v>
      </c>
      <c r="BO3" s="49"/>
      <c r="BP3" s="52" t="s">
        <v>159</v>
      </c>
      <c r="BQ3" s="58">
        <f t="shared" ref="BQ3:CC3" si="0">SUMIF(C3:C57,"=1",$AF$3:$AF$57)</f>
        <v>228690138</v>
      </c>
      <c r="BR3" s="58">
        <f t="shared" si="0"/>
        <v>66000000</v>
      </c>
      <c r="BS3" s="58">
        <f t="shared" si="0"/>
        <v>103393514</v>
      </c>
      <c r="BT3" s="58">
        <f t="shared" si="0"/>
        <v>147780146</v>
      </c>
      <c r="BU3" s="58">
        <f t="shared" si="0"/>
        <v>220762677</v>
      </c>
      <c r="BV3" s="58">
        <f t="shared" si="0"/>
        <v>63000000</v>
      </c>
      <c r="BW3" s="58">
        <f t="shared" si="0"/>
        <v>63000000</v>
      </c>
      <c r="BX3" s="58">
        <f t="shared" si="0"/>
        <v>0</v>
      </c>
      <c r="BY3" s="58">
        <f t="shared" si="0"/>
        <v>58679514</v>
      </c>
      <c r="BZ3" s="1">
        <f t="shared" si="0"/>
        <v>0</v>
      </c>
      <c r="CA3" s="1">
        <f t="shared" si="0"/>
        <v>117526045</v>
      </c>
      <c r="CB3" s="1">
        <f t="shared" si="0"/>
        <v>27007748.969999999</v>
      </c>
      <c r="CC3" s="1">
        <f t="shared" si="0"/>
        <v>0</v>
      </c>
    </row>
    <row r="4" spans="1:88" s="16" customFormat="1" ht="21" customHeight="1" x14ac:dyDescent="0.4">
      <c r="A4" s="67" t="s">
        <v>111</v>
      </c>
      <c r="B4" s="2" t="s">
        <v>101</v>
      </c>
      <c r="C4" s="18"/>
      <c r="D4" s="19"/>
      <c r="E4" s="19"/>
      <c r="F4" s="19"/>
      <c r="G4" s="79">
        <v>1</v>
      </c>
      <c r="H4" s="20"/>
      <c r="I4" s="20"/>
      <c r="J4" s="19"/>
      <c r="K4" s="19"/>
      <c r="L4" s="19"/>
      <c r="M4" s="82">
        <v>1</v>
      </c>
      <c r="N4" s="19"/>
      <c r="O4" s="19"/>
      <c r="P4" s="20"/>
      <c r="Q4" s="82">
        <v>1</v>
      </c>
      <c r="R4" s="19"/>
      <c r="S4" s="82">
        <v>1</v>
      </c>
      <c r="T4" s="19"/>
      <c r="U4" s="93">
        <v>1</v>
      </c>
      <c r="V4" s="93">
        <v>1</v>
      </c>
      <c r="W4" s="93">
        <v>1</v>
      </c>
      <c r="X4" s="93">
        <v>1</v>
      </c>
      <c r="Y4" s="21"/>
      <c r="Z4" s="21"/>
      <c r="AA4" s="21"/>
      <c r="AB4" s="21"/>
      <c r="AC4" s="21"/>
      <c r="AD4" s="71"/>
      <c r="AE4" s="120" t="s">
        <v>183</v>
      </c>
      <c r="AF4" s="123">
        <f>AH4</f>
        <v>7776045</v>
      </c>
      <c r="AG4" s="124" t="s">
        <v>127</v>
      </c>
      <c r="AH4" s="144">
        <v>7776045</v>
      </c>
      <c r="AI4" s="142">
        <f>SUM(AJ4:AK4)</f>
        <v>904</v>
      </c>
      <c r="AJ4" s="145">
        <v>248</v>
      </c>
      <c r="AK4" s="145">
        <v>656</v>
      </c>
      <c r="AL4" s="142" t="s">
        <v>127</v>
      </c>
      <c r="AM4" s="142" t="s">
        <v>127</v>
      </c>
      <c r="AN4" s="60" t="s">
        <v>127</v>
      </c>
      <c r="AO4" s="61" t="s">
        <v>127</v>
      </c>
      <c r="AP4" s="61" t="s">
        <v>127</v>
      </c>
      <c r="AQ4" s="62" t="s">
        <v>127</v>
      </c>
      <c r="AR4" s="63" t="s">
        <v>127</v>
      </c>
      <c r="AS4" s="64" t="s">
        <v>127</v>
      </c>
      <c r="AT4" s="33" t="s">
        <v>131</v>
      </c>
      <c r="BN4" s="49"/>
      <c r="BO4" s="49"/>
      <c r="BP4" s="52" t="s">
        <v>160</v>
      </c>
      <c r="BQ4" s="58">
        <f t="shared" ref="BQ4:CC4" si="1">SUMIF(C3:C57,"=1",$AH$3:$AH$57)</f>
        <v>9650000</v>
      </c>
      <c r="BR4" s="58">
        <f t="shared" si="1"/>
        <v>16000000</v>
      </c>
      <c r="BS4" s="58">
        <f t="shared" si="1"/>
        <v>89113595</v>
      </c>
      <c r="BT4" s="58">
        <f t="shared" si="1"/>
        <v>81941021</v>
      </c>
      <c r="BU4" s="58">
        <f t="shared" si="1"/>
        <v>30036713</v>
      </c>
      <c r="BV4" s="58">
        <f t="shared" si="1"/>
        <v>63000000</v>
      </c>
      <c r="BW4" s="58">
        <f t="shared" si="1"/>
        <v>63000000</v>
      </c>
      <c r="BX4" s="58">
        <f t="shared" si="1"/>
        <v>52517032</v>
      </c>
      <c r="BY4" s="58">
        <f t="shared" si="1"/>
        <v>24310698</v>
      </c>
      <c r="BZ4" s="1">
        <f t="shared" si="1"/>
        <v>0</v>
      </c>
      <c r="CA4" s="1">
        <f t="shared" si="1"/>
        <v>61998644</v>
      </c>
      <c r="CB4" s="1">
        <f t="shared" si="1"/>
        <v>24909902.66</v>
      </c>
      <c r="CC4" s="1">
        <f t="shared" si="1"/>
        <v>0</v>
      </c>
      <c r="CD4"/>
      <c r="CE4"/>
      <c r="CF4"/>
      <c r="CG4"/>
      <c r="CH4"/>
      <c r="CI4"/>
      <c r="CJ4"/>
    </row>
    <row r="5" spans="1:88" ht="21" customHeight="1" x14ac:dyDescent="0.4">
      <c r="A5" s="94" t="s">
        <v>1</v>
      </c>
      <c r="B5" s="95" t="s">
        <v>108</v>
      </c>
      <c r="C5" s="9"/>
      <c r="D5" s="10"/>
      <c r="E5" s="10"/>
      <c r="F5" s="10"/>
      <c r="G5" s="79">
        <v>1</v>
      </c>
      <c r="H5" s="11"/>
      <c r="I5" s="11"/>
      <c r="J5" s="10"/>
      <c r="K5" s="10"/>
      <c r="L5" s="10"/>
      <c r="M5" s="10"/>
      <c r="N5" s="10"/>
      <c r="O5" s="10"/>
      <c r="P5" s="80">
        <v>1</v>
      </c>
      <c r="Q5" s="80">
        <v>1</v>
      </c>
      <c r="R5" s="80">
        <v>1</v>
      </c>
      <c r="S5" s="10"/>
      <c r="T5" s="80">
        <v>1</v>
      </c>
      <c r="U5" s="93">
        <v>1</v>
      </c>
      <c r="V5" s="93">
        <v>1</v>
      </c>
      <c r="W5" s="93">
        <v>1</v>
      </c>
      <c r="X5" s="93">
        <v>1</v>
      </c>
      <c r="Y5" s="93">
        <v>1</v>
      </c>
      <c r="Z5" s="93">
        <v>1</v>
      </c>
      <c r="AA5" s="93">
        <v>1</v>
      </c>
      <c r="AB5" s="93">
        <v>1</v>
      </c>
      <c r="AC5" s="12"/>
      <c r="AD5" s="69"/>
      <c r="AE5" s="125" t="s">
        <v>184</v>
      </c>
      <c r="AF5" s="126">
        <v>3000000</v>
      </c>
      <c r="AG5" s="127">
        <v>1250000</v>
      </c>
      <c r="AH5" s="144">
        <v>3000000</v>
      </c>
      <c r="AI5" s="142" t="s">
        <v>127</v>
      </c>
      <c r="AJ5" s="142" t="s">
        <v>127</v>
      </c>
      <c r="AK5" s="142" t="s">
        <v>127</v>
      </c>
      <c r="AL5" s="142" t="s">
        <v>127</v>
      </c>
      <c r="AM5" s="142" t="s">
        <v>127</v>
      </c>
      <c r="AN5" s="65" t="s">
        <v>127</v>
      </c>
      <c r="AO5" s="37" t="s">
        <v>127</v>
      </c>
      <c r="AP5" s="37" t="s">
        <v>127</v>
      </c>
      <c r="AQ5" s="66" t="s">
        <v>127</v>
      </c>
      <c r="AR5" s="63" t="s">
        <v>127</v>
      </c>
      <c r="AS5" s="64" t="s">
        <v>127</v>
      </c>
      <c r="AT5" s="35" t="s">
        <v>133</v>
      </c>
      <c r="BN5" s="49"/>
      <c r="BO5" s="49"/>
      <c r="BP5" s="52" t="s">
        <v>161</v>
      </c>
      <c r="BQ5" s="59">
        <f t="shared" ref="BQ5:CC5" si="2">SUMIF(C3:C57,"=1",$AJ$3:$AJ$57)</f>
        <v>305</v>
      </c>
      <c r="BR5" s="59">
        <f t="shared" si="2"/>
        <v>255</v>
      </c>
      <c r="BS5" s="59">
        <f t="shared" si="2"/>
        <v>2130</v>
      </c>
      <c r="BT5" s="59">
        <f t="shared" si="2"/>
        <v>2398</v>
      </c>
      <c r="BU5" s="59">
        <f t="shared" si="2"/>
        <v>1550</v>
      </c>
      <c r="BV5" s="59">
        <f t="shared" si="2"/>
        <v>0</v>
      </c>
      <c r="BW5" s="59">
        <f t="shared" si="2"/>
        <v>0</v>
      </c>
      <c r="BX5" s="59">
        <f t="shared" si="2"/>
        <v>1110</v>
      </c>
      <c r="BY5" s="59">
        <f t="shared" si="2"/>
        <v>954</v>
      </c>
      <c r="BZ5" s="50">
        <f t="shared" si="2"/>
        <v>438</v>
      </c>
      <c r="CA5" s="50">
        <f t="shared" si="2"/>
        <v>1555</v>
      </c>
      <c r="CB5" s="50">
        <f t="shared" si="2"/>
        <v>760</v>
      </c>
      <c r="CC5" s="50">
        <f t="shared" si="2"/>
        <v>0</v>
      </c>
    </row>
    <row r="6" spans="1:88" ht="21" customHeight="1" x14ac:dyDescent="0.4">
      <c r="A6" s="94" t="s">
        <v>2</v>
      </c>
      <c r="B6" s="95" t="s">
        <v>101</v>
      </c>
      <c r="C6" s="81">
        <v>1</v>
      </c>
      <c r="D6" s="10"/>
      <c r="E6" s="10"/>
      <c r="F6" s="80">
        <v>1</v>
      </c>
      <c r="G6" s="79">
        <v>1</v>
      </c>
      <c r="H6" s="10"/>
      <c r="I6" s="10"/>
      <c r="J6" s="10"/>
      <c r="K6" s="10"/>
      <c r="L6" s="10"/>
      <c r="M6" s="10"/>
      <c r="N6" s="10"/>
      <c r="O6" s="10"/>
      <c r="P6" s="11"/>
      <c r="Q6" s="10"/>
      <c r="R6" s="10"/>
      <c r="S6" s="10"/>
      <c r="T6" s="10"/>
      <c r="U6" s="93">
        <v>1</v>
      </c>
      <c r="V6" s="93">
        <v>1</v>
      </c>
      <c r="W6" s="93">
        <v>1</v>
      </c>
      <c r="X6" s="12"/>
      <c r="Y6" s="12"/>
      <c r="Z6" s="12"/>
      <c r="AA6" s="12"/>
      <c r="AB6" s="12"/>
      <c r="AC6" s="12"/>
      <c r="AD6" s="69"/>
      <c r="AE6" s="125" t="s">
        <v>183</v>
      </c>
      <c r="AF6" s="128">
        <v>43000000</v>
      </c>
      <c r="AG6" s="127">
        <v>300000</v>
      </c>
      <c r="AH6" s="144">
        <v>1250000</v>
      </c>
      <c r="AI6" s="142">
        <f t="shared" ref="AI6:AI21" si="3">SUM(AJ6:AK6)</f>
        <v>410</v>
      </c>
      <c r="AJ6" s="146">
        <v>305</v>
      </c>
      <c r="AK6" s="146">
        <v>105</v>
      </c>
      <c r="AL6" s="142" t="s">
        <v>127</v>
      </c>
      <c r="AM6" s="142" t="s">
        <v>127</v>
      </c>
      <c r="AN6" s="65" t="s">
        <v>127</v>
      </c>
      <c r="AO6" s="37" t="s">
        <v>127</v>
      </c>
      <c r="AP6" s="37" t="s">
        <v>127</v>
      </c>
      <c r="AQ6" s="66" t="s">
        <v>127</v>
      </c>
      <c r="AR6" s="63" t="s">
        <v>127</v>
      </c>
      <c r="AS6" s="64" t="s">
        <v>127</v>
      </c>
      <c r="AT6" s="23" t="s">
        <v>134</v>
      </c>
      <c r="BN6" s="49"/>
      <c r="BO6" s="49"/>
      <c r="BP6" s="52" t="s">
        <v>162</v>
      </c>
      <c r="BQ6" s="59">
        <f t="shared" ref="BQ6:CC6" si="4">SUMIF(C3:C57,"=1",$AK$3:$AK$57)</f>
        <v>335</v>
      </c>
      <c r="BR6" s="59">
        <f t="shared" si="4"/>
        <v>0</v>
      </c>
      <c r="BS6" s="59">
        <f t="shared" si="4"/>
        <v>159</v>
      </c>
      <c r="BT6" s="59">
        <f t="shared" si="4"/>
        <v>494</v>
      </c>
      <c r="BU6" s="59">
        <f t="shared" si="4"/>
        <v>1351</v>
      </c>
      <c r="BV6" s="59">
        <f t="shared" si="4"/>
        <v>0</v>
      </c>
      <c r="BW6" s="59">
        <f t="shared" si="4"/>
        <v>0</v>
      </c>
      <c r="BX6" s="59">
        <f t="shared" si="4"/>
        <v>955</v>
      </c>
      <c r="BY6" s="59">
        <f t="shared" si="4"/>
        <v>0</v>
      </c>
      <c r="BZ6" s="50">
        <f t="shared" si="4"/>
        <v>105</v>
      </c>
      <c r="CA6" s="50">
        <f t="shared" si="4"/>
        <v>965</v>
      </c>
      <c r="CB6" s="50">
        <f t="shared" si="4"/>
        <v>519</v>
      </c>
      <c r="CC6" s="50">
        <f t="shared" si="4"/>
        <v>0</v>
      </c>
      <c r="CD6" s="23"/>
      <c r="CE6" s="23"/>
      <c r="CF6" s="23"/>
      <c r="CG6" s="23"/>
      <c r="CH6" s="23"/>
      <c r="CI6" s="23"/>
      <c r="CJ6" s="23"/>
    </row>
    <row r="7" spans="1:88" ht="21" customHeight="1" x14ac:dyDescent="0.4">
      <c r="A7" s="94" t="s">
        <v>3</v>
      </c>
      <c r="B7" s="95" t="s">
        <v>101</v>
      </c>
      <c r="C7" s="9"/>
      <c r="D7" s="10"/>
      <c r="E7" s="10"/>
      <c r="F7" s="80">
        <v>1</v>
      </c>
      <c r="G7" s="79">
        <v>1</v>
      </c>
      <c r="H7" s="10"/>
      <c r="I7" s="10"/>
      <c r="J7" s="10"/>
      <c r="K7" s="10"/>
      <c r="L7" s="10"/>
      <c r="M7" s="10"/>
      <c r="N7" s="10"/>
      <c r="O7" s="10"/>
      <c r="P7" s="11"/>
      <c r="Q7" s="10"/>
      <c r="R7" s="10"/>
      <c r="S7" s="10"/>
      <c r="T7" s="10"/>
      <c r="U7" s="93">
        <v>1</v>
      </c>
      <c r="V7" s="93">
        <v>1</v>
      </c>
      <c r="W7" s="93">
        <v>1</v>
      </c>
      <c r="X7" s="12"/>
      <c r="Y7" s="12"/>
      <c r="Z7" s="12"/>
      <c r="AA7" s="12"/>
      <c r="AB7" s="12"/>
      <c r="AC7" s="12"/>
      <c r="AD7" s="69"/>
      <c r="AE7" s="125" t="s">
        <v>183</v>
      </c>
      <c r="AF7" s="129">
        <f>11196494/2</f>
        <v>5598247</v>
      </c>
      <c r="AG7" s="127">
        <v>600000</v>
      </c>
      <c r="AH7" s="144">
        <v>2488713</v>
      </c>
      <c r="AI7" s="142">
        <f t="shared" si="3"/>
        <v>271</v>
      </c>
      <c r="AJ7" s="146">
        <v>166</v>
      </c>
      <c r="AK7" s="146">
        <v>105</v>
      </c>
      <c r="AL7" s="142" t="s">
        <v>127</v>
      </c>
      <c r="AM7" s="142" t="s">
        <v>127</v>
      </c>
      <c r="AN7" s="65" t="s">
        <v>127</v>
      </c>
      <c r="AO7" s="37" t="s">
        <v>127</v>
      </c>
      <c r="AP7" s="37" t="s">
        <v>127</v>
      </c>
      <c r="AQ7" s="66" t="s">
        <v>127</v>
      </c>
      <c r="AR7" s="63" t="s">
        <v>127</v>
      </c>
      <c r="AS7" s="64" t="s">
        <v>127</v>
      </c>
      <c r="AT7" s="33" t="s">
        <v>129</v>
      </c>
      <c r="BN7" s="49"/>
      <c r="BO7" s="49"/>
      <c r="BP7" s="51"/>
    </row>
    <row r="8" spans="1:88" s="16" customFormat="1" ht="21" customHeight="1" x14ac:dyDescent="0.4">
      <c r="A8" s="94" t="s">
        <v>110</v>
      </c>
      <c r="B8" s="95" t="s">
        <v>107</v>
      </c>
      <c r="C8" s="9"/>
      <c r="D8" s="10"/>
      <c r="E8" s="10"/>
      <c r="F8" s="80">
        <v>1</v>
      </c>
      <c r="G8" s="79">
        <v>1</v>
      </c>
      <c r="H8" s="10"/>
      <c r="I8" s="10"/>
      <c r="J8" s="10"/>
      <c r="K8" s="10"/>
      <c r="L8" s="10"/>
      <c r="M8" s="10"/>
      <c r="N8" s="10"/>
      <c r="O8" s="10"/>
      <c r="P8" s="11"/>
      <c r="Q8" s="10"/>
      <c r="R8" s="10"/>
      <c r="S8" s="10"/>
      <c r="T8" s="10"/>
      <c r="U8" s="93">
        <v>1</v>
      </c>
      <c r="V8" s="93">
        <v>1</v>
      </c>
      <c r="W8" s="93">
        <v>1</v>
      </c>
      <c r="X8" s="12"/>
      <c r="Y8" s="12"/>
      <c r="Z8" s="12"/>
      <c r="AA8" s="12"/>
      <c r="AB8" s="12"/>
      <c r="AC8" s="12"/>
      <c r="AD8" s="69"/>
      <c r="AE8" s="125" t="s">
        <v>183</v>
      </c>
      <c r="AF8" s="130">
        <f>11196494/2</f>
        <v>5598247</v>
      </c>
      <c r="AG8" s="131">
        <v>500000</v>
      </c>
      <c r="AH8" s="144">
        <v>3088713</v>
      </c>
      <c r="AI8" s="142">
        <f t="shared" si="3"/>
        <v>226</v>
      </c>
      <c r="AJ8" s="146">
        <v>226</v>
      </c>
      <c r="AK8" s="146">
        <v>0</v>
      </c>
      <c r="AL8" s="142" t="s">
        <v>127</v>
      </c>
      <c r="AM8" s="142" t="s">
        <v>127</v>
      </c>
      <c r="AN8" s="65" t="s">
        <v>127</v>
      </c>
      <c r="AO8" s="37" t="s">
        <v>127</v>
      </c>
      <c r="AP8" s="37" t="s">
        <v>127</v>
      </c>
      <c r="AQ8" s="66" t="s">
        <v>127</v>
      </c>
      <c r="AR8" s="63" t="s">
        <v>127</v>
      </c>
      <c r="AS8" s="64" t="s">
        <v>127</v>
      </c>
      <c r="AT8" s="16" t="s">
        <v>113</v>
      </c>
      <c r="BN8" s="49"/>
      <c r="BO8" s="49"/>
      <c r="BP8" s="51"/>
      <c r="BQ8" s="54"/>
      <c r="BR8" s="54"/>
      <c r="BS8" s="54"/>
      <c r="BT8" s="54"/>
      <c r="BU8" s="54"/>
      <c r="BV8" s="54"/>
      <c r="BW8" s="54"/>
      <c r="BX8" s="54"/>
      <c r="BY8" s="54"/>
      <c r="BZ8"/>
      <c r="CA8"/>
      <c r="CB8"/>
      <c r="CC8"/>
      <c r="CD8"/>
      <c r="CE8"/>
      <c r="CF8"/>
      <c r="CG8"/>
      <c r="CH8"/>
      <c r="CI8"/>
      <c r="CJ8"/>
    </row>
    <row r="9" spans="1:88" ht="21" customHeight="1" x14ac:dyDescent="0.4">
      <c r="A9" s="94" t="s">
        <v>4</v>
      </c>
      <c r="B9" s="95" t="s">
        <v>101</v>
      </c>
      <c r="C9" s="81">
        <v>1</v>
      </c>
      <c r="D9" s="10"/>
      <c r="E9" s="10"/>
      <c r="F9" s="80">
        <v>1</v>
      </c>
      <c r="G9" s="79">
        <v>1</v>
      </c>
      <c r="H9" s="10"/>
      <c r="I9" s="10"/>
      <c r="J9" s="10"/>
      <c r="K9" s="10"/>
      <c r="L9" s="10"/>
      <c r="M9" s="10"/>
      <c r="N9" s="10"/>
      <c r="O9" s="10"/>
      <c r="P9" s="11"/>
      <c r="Q9" s="10"/>
      <c r="R9" s="10"/>
      <c r="S9" s="80">
        <v>1</v>
      </c>
      <c r="T9" s="10"/>
      <c r="U9" s="93">
        <v>1</v>
      </c>
      <c r="V9" s="93">
        <v>1</v>
      </c>
      <c r="W9" s="93">
        <v>1</v>
      </c>
      <c r="X9" s="12"/>
      <c r="Y9" s="12"/>
      <c r="Z9" s="12"/>
      <c r="AA9" s="12"/>
      <c r="AB9" s="12"/>
      <c r="AC9" s="12"/>
      <c r="AD9" s="69"/>
      <c r="AE9" s="125" t="s">
        <v>186</v>
      </c>
      <c r="AF9" s="123">
        <v>6190138</v>
      </c>
      <c r="AG9" s="127">
        <v>750000</v>
      </c>
      <c r="AH9" s="144">
        <v>2000000</v>
      </c>
      <c r="AI9" s="142">
        <f t="shared" si="3"/>
        <v>230</v>
      </c>
      <c r="AJ9" s="145">
        <v>0</v>
      </c>
      <c r="AK9" s="146">
        <v>230</v>
      </c>
      <c r="AL9" s="142" t="s">
        <v>127</v>
      </c>
      <c r="AM9" s="142" t="s">
        <v>127</v>
      </c>
      <c r="AN9" s="65" t="s">
        <v>127</v>
      </c>
      <c r="AO9" s="37" t="s">
        <v>127</v>
      </c>
      <c r="AP9" s="37" t="s">
        <v>127</v>
      </c>
      <c r="AQ9" s="66" t="s">
        <v>127</v>
      </c>
      <c r="AR9" s="63" t="s">
        <v>127</v>
      </c>
      <c r="AS9" s="64" t="s">
        <v>127</v>
      </c>
      <c r="AT9" s="35" t="s">
        <v>135</v>
      </c>
      <c r="BN9" s="49"/>
      <c r="BO9" s="49"/>
      <c r="BP9" s="51"/>
    </row>
    <row r="10" spans="1:88" ht="21" customHeight="1" x14ac:dyDescent="0.4">
      <c r="A10" s="94" t="s">
        <v>12</v>
      </c>
      <c r="B10" s="95" t="s">
        <v>108</v>
      </c>
      <c r="C10" s="9"/>
      <c r="D10" s="10"/>
      <c r="E10" s="10"/>
      <c r="F10" s="10"/>
      <c r="G10" s="10"/>
      <c r="H10" s="10"/>
      <c r="I10" s="10"/>
      <c r="J10" s="10"/>
      <c r="K10" s="80">
        <v>1</v>
      </c>
      <c r="L10" s="10"/>
      <c r="M10" s="10"/>
      <c r="N10" s="10"/>
      <c r="O10" s="10"/>
      <c r="P10" s="11"/>
      <c r="Q10" s="10"/>
      <c r="R10" s="10"/>
      <c r="S10" s="10"/>
      <c r="T10" s="10"/>
      <c r="U10" s="93">
        <v>1</v>
      </c>
      <c r="V10" s="93">
        <v>1</v>
      </c>
      <c r="W10" s="93">
        <v>1</v>
      </c>
      <c r="X10" s="93">
        <v>1</v>
      </c>
      <c r="Y10" s="93">
        <v>1</v>
      </c>
      <c r="Z10" s="93">
        <v>1</v>
      </c>
      <c r="AA10" s="12"/>
      <c r="AB10" s="12"/>
      <c r="AC10" s="12"/>
      <c r="AD10" s="69"/>
      <c r="AE10" s="125" t="s">
        <v>184</v>
      </c>
      <c r="AF10" s="126">
        <v>200000</v>
      </c>
      <c r="AG10" s="132">
        <v>6000</v>
      </c>
      <c r="AH10" s="144">
        <v>250460</v>
      </c>
      <c r="AI10" s="142" t="s">
        <v>127</v>
      </c>
      <c r="AJ10" s="142">
        <v>57</v>
      </c>
      <c r="AK10" s="142" t="s">
        <v>127</v>
      </c>
      <c r="AL10" s="142" t="s">
        <v>127</v>
      </c>
      <c r="AM10" s="142" t="s">
        <v>127</v>
      </c>
      <c r="AN10" s="65" t="s">
        <v>127</v>
      </c>
      <c r="AO10" s="37" t="s">
        <v>127</v>
      </c>
      <c r="AP10" s="37" t="s">
        <v>127</v>
      </c>
      <c r="AQ10" s="66" t="s">
        <v>127</v>
      </c>
      <c r="AR10" s="63" t="s">
        <v>127</v>
      </c>
      <c r="AS10" s="64" t="s">
        <v>127</v>
      </c>
      <c r="AT10" s="16" t="s">
        <v>105</v>
      </c>
      <c r="BN10" s="49"/>
      <c r="BO10" s="49"/>
      <c r="BP10" s="51"/>
      <c r="BZ10" s="33"/>
      <c r="CA10" s="33"/>
      <c r="CB10" s="33"/>
      <c r="CC10" s="33"/>
      <c r="CD10" s="33"/>
      <c r="CE10" s="33"/>
      <c r="CF10" s="33"/>
      <c r="CG10" s="33"/>
      <c r="CH10" s="33"/>
      <c r="CI10" s="33"/>
      <c r="CJ10" s="33"/>
    </row>
    <row r="11" spans="1:88" s="36" customFormat="1" ht="21" customHeight="1" x14ac:dyDescent="0.4">
      <c r="A11" s="94" t="s">
        <v>166</v>
      </c>
      <c r="B11" s="95" t="s">
        <v>108</v>
      </c>
      <c r="C11" s="9"/>
      <c r="D11" s="10"/>
      <c r="E11" s="10"/>
      <c r="F11" s="10"/>
      <c r="G11" s="10"/>
      <c r="H11" s="10"/>
      <c r="I11" s="10"/>
      <c r="J11" s="10"/>
      <c r="K11" s="11"/>
      <c r="L11" s="10"/>
      <c r="M11" s="10"/>
      <c r="N11" s="80">
        <v>1</v>
      </c>
      <c r="O11" s="10"/>
      <c r="P11" s="11"/>
      <c r="Q11" s="10"/>
      <c r="R11" s="10"/>
      <c r="S11" s="10"/>
      <c r="T11" s="10"/>
      <c r="U11" s="93">
        <v>1</v>
      </c>
      <c r="V11" s="93">
        <v>1</v>
      </c>
      <c r="W11" s="93">
        <v>1</v>
      </c>
      <c r="X11" s="25"/>
      <c r="Y11" s="25"/>
      <c r="Z11" s="25"/>
      <c r="AA11" s="12"/>
      <c r="AB11" s="12"/>
      <c r="AC11" s="12"/>
      <c r="AD11" s="69"/>
      <c r="AE11" s="125" t="s">
        <v>184</v>
      </c>
      <c r="AF11" s="126">
        <v>755000</v>
      </c>
      <c r="AG11" s="133">
        <v>7500</v>
      </c>
      <c r="AH11" s="147">
        <v>577743.68999999994</v>
      </c>
      <c r="AI11" s="148">
        <f t="shared" si="3"/>
        <v>342</v>
      </c>
      <c r="AJ11" s="142" t="s">
        <v>127</v>
      </c>
      <c r="AK11" s="142">
        <v>342</v>
      </c>
      <c r="AL11" s="142" t="s">
        <v>127</v>
      </c>
      <c r="AM11" s="142" t="s">
        <v>127</v>
      </c>
      <c r="AN11" s="65" t="s">
        <v>127</v>
      </c>
      <c r="AO11" s="37" t="s">
        <v>127</v>
      </c>
      <c r="AP11" s="37" t="s">
        <v>127</v>
      </c>
      <c r="AQ11" s="66" t="s">
        <v>127</v>
      </c>
      <c r="AR11" s="63" t="s">
        <v>127</v>
      </c>
      <c r="AS11" s="64" t="s">
        <v>127</v>
      </c>
      <c r="AT11" s="36" t="s">
        <v>169</v>
      </c>
      <c r="BN11" s="49"/>
      <c r="BO11" s="49"/>
      <c r="BP11" s="51"/>
      <c r="BQ11" s="54"/>
      <c r="BR11" s="54"/>
      <c r="BS11" s="54"/>
      <c r="BT11" s="54"/>
      <c r="BU11" s="54"/>
      <c r="BV11" s="54"/>
      <c r="BW11" s="54"/>
      <c r="BX11" s="54"/>
      <c r="BY11" s="54"/>
    </row>
    <row r="12" spans="1:88" s="36" customFormat="1" ht="21" customHeight="1" x14ac:dyDescent="0.4">
      <c r="A12" s="94" t="s">
        <v>167</v>
      </c>
      <c r="B12" s="95" t="s">
        <v>108</v>
      </c>
      <c r="C12" s="9"/>
      <c r="D12" s="10"/>
      <c r="E12" s="10"/>
      <c r="F12" s="10"/>
      <c r="G12" s="10"/>
      <c r="H12" s="10"/>
      <c r="I12" s="10"/>
      <c r="J12" s="10"/>
      <c r="K12" s="11"/>
      <c r="L12" s="10"/>
      <c r="M12" s="10"/>
      <c r="N12" s="80">
        <v>1</v>
      </c>
      <c r="O12" s="10"/>
      <c r="P12" s="80">
        <v>1</v>
      </c>
      <c r="Q12" s="10"/>
      <c r="R12" s="10"/>
      <c r="S12" s="10"/>
      <c r="T12" s="10"/>
      <c r="U12" s="93">
        <v>1</v>
      </c>
      <c r="V12" s="93">
        <v>1</v>
      </c>
      <c r="W12" s="93">
        <v>1</v>
      </c>
      <c r="X12" s="93">
        <v>1</v>
      </c>
      <c r="Y12" s="93">
        <v>1</v>
      </c>
      <c r="Z12" s="93">
        <v>1</v>
      </c>
      <c r="AA12" s="93">
        <v>1</v>
      </c>
      <c r="AB12" s="93">
        <v>1</v>
      </c>
      <c r="AC12" s="93">
        <v>1</v>
      </c>
      <c r="AD12" s="93">
        <v>1</v>
      </c>
      <c r="AE12" s="125" t="s">
        <v>184</v>
      </c>
      <c r="AF12" s="126">
        <v>790234.97</v>
      </c>
      <c r="AG12" s="134" t="s">
        <v>127</v>
      </c>
      <c r="AH12" s="149">
        <v>774034.97</v>
      </c>
      <c r="AI12" s="145">
        <f t="shared" si="3"/>
        <v>50</v>
      </c>
      <c r="AJ12" s="142" t="s">
        <v>127</v>
      </c>
      <c r="AK12" s="142">
        <v>50</v>
      </c>
      <c r="AL12" s="142" t="s">
        <v>127</v>
      </c>
      <c r="AM12" s="142" t="s">
        <v>127</v>
      </c>
      <c r="AN12" s="65" t="s">
        <v>127</v>
      </c>
      <c r="AO12" s="37" t="s">
        <v>127</v>
      </c>
      <c r="AP12" s="37" t="s">
        <v>127</v>
      </c>
      <c r="AQ12" s="66" t="s">
        <v>127</v>
      </c>
      <c r="AR12" s="63" t="s">
        <v>127</v>
      </c>
      <c r="AS12" s="64" t="s">
        <v>127</v>
      </c>
      <c r="AT12" s="36" t="s">
        <v>168</v>
      </c>
      <c r="BN12" s="49"/>
      <c r="BO12" s="49"/>
      <c r="BP12" s="51"/>
      <c r="BQ12" s="54"/>
      <c r="BR12" s="54"/>
      <c r="BS12" s="54"/>
      <c r="BT12" s="54"/>
      <c r="BU12" s="54"/>
      <c r="BV12" s="54"/>
      <c r="BW12" s="54"/>
      <c r="BX12" s="54"/>
      <c r="BY12" s="54"/>
    </row>
    <row r="13" spans="1:88" s="36" customFormat="1" ht="21" customHeight="1" x14ac:dyDescent="0.4">
      <c r="A13" s="94" t="s">
        <v>165</v>
      </c>
      <c r="B13" s="95" t="s">
        <v>108</v>
      </c>
      <c r="C13" s="9"/>
      <c r="D13" s="10"/>
      <c r="E13" s="10"/>
      <c r="F13" s="10"/>
      <c r="G13" s="10"/>
      <c r="H13" s="10"/>
      <c r="I13" s="10"/>
      <c r="J13" s="10"/>
      <c r="K13" s="11"/>
      <c r="L13" s="10"/>
      <c r="M13" s="10"/>
      <c r="N13" s="80">
        <v>1</v>
      </c>
      <c r="O13" s="10"/>
      <c r="P13" s="11"/>
      <c r="Q13" s="80">
        <v>1</v>
      </c>
      <c r="R13" s="10"/>
      <c r="S13" s="10"/>
      <c r="T13" s="10"/>
      <c r="U13" s="93">
        <v>1</v>
      </c>
      <c r="V13" s="93">
        <v>1</v>
      </c>
      <c r="W13" s="93">
        <v>1</v>
      </c>
      <c r="X13" s="93">
        <v>1</v>
      </c>
      <c r="Y13" s="93">
        <v>1</v>
      </c>
      <c r="Z13" s="93">
        <v>1</v>
      </c>
      <c r="AA13" s="12"/>
      <c r="AB13" s="12"/>
      <c r="AC13" s="12"/>
      <c r="AD13" s="69"/>
      <c r="AE13" s="125" t="s">
        <v>184</v>
      </c>
      <c r="AF13" s="126">
        <v>200000</v>
      </c>
      <c r="AG13" s="124">
        <v>6000</v>
      </c>
      <c r="AH13" s="144">
        <v>145610</v>
      </c>
      <c r="AI13" s="142">
        <f t="shared" si="3"/>
        <v>127</v>
      </c>
      <c r="AJ13" s="142" t="s">
        <v>127</v>
      </c>
      <c r="AK13" s="142">
        <v>127</v>
      </c>
      <c r="AL13" s="142" t="s">
        <v>127</v>
      </c>
      <c r="AM13" s="142" t="s">
        <v>127</v>
      </c>
      <c r="AN13" s="65" t="s">
        <v>127</v>
      </c>
      <c r="AO13" s="37" t="s">
        <v>127</v>
      </c>
      <c r="AP13" s="37" t="s">
        <v>127</v>
      </c>
      <c r="AQ13" s="66" t="s">
        <v>127</v>
      </c>
      <c r="AR13" s="63" t="s">
        <v>127</v>
      </c>
      <c r="AS13" s="64" t="s">
        <v>127</v>
      </c>
      <c r="AT13" s="36" t="s">
        <v>173</v>
      </c>
      <c r="BN13" s="49"/>
      <c r="BO13" s="49"/>
      <c r="BP13" s="51"/>
      <c r="BQ13" s="54"/>
      <c r="BR13" s="54"/>
      <c r="BS13" s="54"/>
      <c r="BT13" s="54"/>
      <c r="BU13" s="54"/>
      <c r="BV13" s="54"/>
      <c r="BW13" s="54"/>
      <c r="BX13" s="54"/>
      <c r="BY13" s="54"/>
    </row>
    <row r="14" spans="1:88" ht="21" customHeight="1" x14ac:dyDescent="0.4">
      <c r="A14" s="94" t="s">
        <v>9</v>
      </c>
      <c r="B14" s="95" t="s">
        <v>107</v>
      </c>
      <c r="C14" s="9"/>
      <c r="D14" s="10"/>
      <c r="E14" s="10"/>
      <c r="F14" s="10"/>
      <c r="G14" s="10"/>
      <c r="H14" s="10"/>
      <c r="I14" s="10"/>
      <c r="J14" s="10"/>
      <c r="K14" s="80">
        <v>1</v>
      </c>
      <c r="L14" s="10"/>
      <c r="M14" s="10"/>
      <c r="N14" s="10"/>
      <c r="O14" s="10"/>
      <c r="P14" s="11"/>
      <c r="Q14" s="10"/>
      <c r="R14" s="10"/>
      <c r="S14" s="10"/>
      <c r="T14" s="10"/>
      <c r="U14" s="93">
        <v>1</v>
      </c>
      <c r="V14" s="93">
        <v>1</v>
      </c>
      <c r="W14" s="93">
        <v>1</v>
      </c>
      <c r="X14" s="93">
        <v>1</v>
      </c>
      <c r="Y14" s="93">
        <v>1</v>
      </c>
      <c r="Z14" s="93">
        <v>1</v>
      </c>
      <c r="AA14" s="12"/>
      <c r="AB14" s="12"/>
      <c r="AC14" s="12"/>
      <c r="AD14" s="69"/>
      <c r="AE14" s="125" t="s">
        <v>185</v>
      </c>
      <c r="AF14" s="126">
        <v>100000</v>
      </c>
      <c r="AG14" s="132">
        <v>6000</v>
      </c>
      <c r="AH14" s="144" t="s">
        <v>127</v>
      </c>
      <c r="AI14" s="142" t="s">
        <v>127</v>
      </c>
      <c r="AJ14" s="142" t="s">
        <v>127</v>
      </c>
      <c r="AK14" s="142" t="s">
        <v>127</v>
      </c>
      <c r="AL14" s="142" t="s">
        <v>127</v>
      </c>
      <c r="AM14" s="142" t="s">
        <v>127</v>
      </c>
      <c r="AN14" s="65" t="s">
        <v>127</v>
      </c>
      <c r="AO14" s="37" t="s">
        <v>127</v>
      </c>
      <c r="AP14" s="37" t="s">
        <v>127</v>
      </c>
      <c r="AQ14" s="66" t="s">
        <v>127</v>
      </c>
      <c r="AR14" s="63" t="s">
        <v>127</v>
      </c>
      <c r="AS14" s="64" t="s">
        <v>127</v>
      </c>
      <c r="AT14" s="16" t="s">
        <v>113</v>
      </c>
      <c r="BN14" s="49"/>
      <c r="BO14" s="49"/>
      <c r="BP14" s="51"/>
    </row>
    <row r="15" spans="1:88" s="16" customFormat="1" ht="21" customHeight="1" x14ac:dyDescent="0.4">
      <c r="A15" s="94" t="s">
        <v>106</v>
      </c>
      <c r="B15" s="95" t="s">
        <v>107</v>
      </c>
      <c r="C15" s="9"/>
      <c r="D15" s="10"/>
      <c r="E15" s="10"/>
      <c r="F15" s="10"/>
      <c r="G15" s="10"/>
      <c r="H15" s="10"/>
      <c r="I15" s="10"/>
      <c r="J15" s="10"/>
      <c r="K15" s="11"/>
      <c r="L15" s="10"/>
      <c r="M15" s="10"/>
      <c r="N15" s="80">
        <v>1</v>
      </c>
      <c r="O15" s="10"/>
      <c r="P15" s="11"/>
      <c r="Q15" s="10"/>
      <c r="R15" s="10"/>
      <c r="S15" s="10"/>
      <c r="T15" s="10"/>
      <c r="U15" s="93">
        <v>1</v>
      </c>
      <c r="V15" s="93">
        <v>1</v>
      </c>
      <c r="W15" s="93">
        <v>1</v>
      </c>
      <c r="X15" s="93">
        <v>1</v>
      </c>
      <c r="Y15" s="93">
        <v>1</v>
      </c>
      <c r="Z15" s="93">
        <v>1</v>
      </c>
      <c r="AA15" s="12"/>
      <c r="AB15" s="12"/>
      <c r="AC15" s="12"/>
      <c r="AD15" s="69"/>
      <c r="AE15" s="125" t="s">
        <v>185</v>
      </c>
      <c r="AF15" s="136">
        <v>850000</v>
      </c>
      <c r="AG15" s="192">
        <v>6500</v>
      </c>
      <c r="AH15" s="191" t="s">
        <v>127</v>
      </c>
      <c r="AI15" s="142" t="s">
        <v>127</v>
      </c>
      <c r="AJ15" s="142" t="s">
        <v>127</v>
      </c>
      <c r="AK15" s="142" t="s">
        <v>127</v>
      </c>
      <c r="AL15" s="142" t="s">
        <v>127</v>
      </c>
      <c r="AM15" s="142" t="s">
        <v>127</v>
      </c>
      <c r="AN15" s="65" t="s">
        <v>127</v>
      </c>
      <c r="AO15" s="37" t="s">
        <v>127</v>
      </c>
      <c r="AP15" s="37" t="s">
        <v>127</v>
      </c>
      <c r="AQ15" s="66" t="s">
        <v>127</v>
      </c>
      <c r="AR15" s="63" t="s">
        <v>127</v>
      </c>
      <c r="AS15" s="64" t="s">
        <v>127</v>
      </c>
      <c r="AT15" s="16" t="s">
        <v>113</v>
      </c>
      <c r="BN15" s="49"/>
      <c r="BO15" s="49"/>
      <c r="BP15" s="51"/>
      <c r="BQ15" s="55"/>
      <c r="BR15" s="55"/>
      <c r="BS15" s="55"/>
      <c r="BT15" s="55"/>
      <c r="BU15" s="55"/>
      <c r="BV15" s="55"/>
      <c r="BW15" s="55"/>
      <c r="BX15" s="55"/>
      <c r="BY15" s="55"/>
      <c r="BZ15" s="23"/>
      <c r="CA15" s="23"/>
      <c r="CB15" s="23"/>
      <c r="CC15" s="23"/>
      <c r="CD15" s="23"/>
      <c r="CE15" s="23"/>
      <c r="CF15" s="23"/>
      <c r="CG15" s="23"/>
      <c r="CH15" s="23"/>
      <c r="CI15" s="23"/>
      <c r="CJ15" s="23"/>
    </row>
    <row r="16" spans="1:88" s="16" customFormat="1" ht="21" customHeight="1" x14ac:dyDescent="0.4">
      <c r="A16" s="94" t="s">
        <v>109</v>
      </c>
      <c r="B16" s="95" t="s">
        <v>107</v>
      </c>
      <c r="C16" s="9"/>
      <c r="D16" s="10"/>
      <c r="E16" s="10"/>
      <c r="F16" s="10"/>
      <c r="G16" s="10"/>
      <c r="H16" s="10"/>
      <c r="I16" s="10"/>
      <c r="J16" s="10"/>
      <c r="K16" s="11"/>
      <c r="L16" s="10"/>
      <c r="M16" s="10"/>
      <c r="N16" s="80">
        <v>1</v>
      </c>
      <c r="O16" s="10"/>
      <c r="P16" s="11"/>
      <c r="Q16" s="80">
        <v>1</v>
      </c>
      <c r="R16" s="80">
        <v>1</v>
      </c>
      <c r="S16" s="10"/>
      <c r="T16" s="10"/>
      <c r="U16" s="93">
        <v>1</v>
      </c>
      <c r="V16" s="93">
        <v>1</v>
      </c>
      <c r="W16" s="93">
        <v>1</v>
      </c>
      <c r="X16" s="93">
        <v>1</v>
      </c>
      <c r="Y16" s="93">
        <v>1</v>
      </c>
      <c r="Z16" s="93">
        <v>1</v>
      </c>
      <c r="AA16" s="12"/>
      <c r="AB16" s="12"/>
      <c r="AC16" s="12"/>
      <c r="AD16" s="69"/>
      <c r="AE16" s="125" t="s">
        <v>185</v>
      </c>
      <c r="AF16" s="126">
        <v>1000000</v>
      </c>
      <c r="AG16" s="124">
        <v>1000</v>
      </c>
      <c r="AH16" s="144" t="s">
        <v>127</v>
      </c>
      <c r="AI16" s="142" t="s">
        <v>127</v>
      </c>
      <c r="AJ16" s="142" t="s">
        <v>127</v>
      </c>
      <c r="AK16" s="142" t="s">
        <v>127</v>
      </c>
      <c r="AL16" s="142" t="s">
        <v>127</v>
      </c>
      <c r="AM16" s="142" t="s">
        <v>127</v>
      </c>
      <c r="AN16" s="65" t="s">
        <v>127</v>
      </c>
      <c r="AO16" s="37" t="s">
        <v>127</v>
      </c>
      <c r="AP16" s="37" t="s">
        <v>127</v>
      </c>
      <c r="AQ16" s="66" t="s">
        <v>127</v>
      </c>
      <c r="AR16" s="63" t="s">
        <v>127</v>
      </c>
      <c r="AS16" s="64" t="s">
        <v>127</v>
      </c>
      <c r="AT16" s="16" t="s">
        <v>113</v>
      </c>
      <c r="BN16" s="49"/>
      <c r="BO16" s="49"/>
      <c r="BP16" s="51"/>
      <c r="BQ16" s="54"/>
      <c r="BR16" s="54"/>
      <c r="BS16" s="54"/>
      <c r="BT16" s="54"/>
      <c r="BU16" s="54"/>
      <c r="BV16" s="54"/>
      <c r="BW16" s="54"/>
      <c r="BX16" s="54"/>
      <c r="BY16" s="54"/>
      <c r="BZ16"/>
      <c r="CA16"/>
      <c r="CB16"/>
      <c r="CC16"/>
      <c r="CD16"/>
      <c r="CE16"/>
      <c r="CF16"/>
      <c r="CG16"/>
      <c r="CH16"/>
      <c r="CI16"/>
      <c r="CJ16"/>
    </row>
    <row r="17" spans="1:88" s="16" customFormat="1" ht="21" customHeight="1" x14ac:dyDescent="0.4">
      <c r="A17" s="94" t="s">
        <v>140</v>
      </c>
      <c r="B17" s="95" t="s">
        <v>107</v>
      </c>
      <c r="C17" s="9"/>
      <c r="D17" s="10"/>
      <c r="E17" s="80">
        <v>1</v>
      </c>
      <c r="F17" s="80">
        <v>1</v>
      </c>
      <c r="G17" s="10"/>
      <c r="H17" s="10"/>
      <c r="I17" s="10"/>
      <c r="J17" s="10"/>
      <c r="K17" s="80">
        <v>1</v>
      </c>
      <c r="L17" s="10"/>
      <c r="M17" s="10"/>
      <c r="N17" s="80">
        <v>1</v>
      </c>
      <c r="O17" s="10"/>
      <c r="P17" s="11"/>
      <c r="Q17" s="80">
        <v>1</v>
      </c>
      <c r="R17" s="80">
        <v>1</v>
      </c>
      <c r="S17" s="10"/>
      <c r="T17" s="10"/>
      <c r="U17" s="93">
        <v>1</v>
      </c>
      <c r="V17" s="93">
        <v>1</v>
      </c>
      <c r="W17" s="93">
        <v>1</v>
      </c>
      <c r="X17" s="93">
        <v>1</v>
      </c>
      <c r="Y17" s="93">
        <v>1</v>
      </c>
      <c r="Z17" s="93">
        <v>1</v>
      </c>
      <c r="AA17" s="12"/>
      <c r="AB17" s="12"/>
      <c r="AC17" s="12"/>
      <c r="AD17" s="69"/>
      <c r="AE17" s="125" t="s">
        <v>185</v>
      </c>
      <c r="AF17" s="126">
        <f>AH17</f>
        <v>23379514</v>
      </c>
      <c r="AG17" s="127">
        <v>3500000</v>
      </c>
      <c r="AH17" s="144">
        <v>23379514</v>
      </c>
      <c r="AI17" s="142">
        <f t="shared" si="3"/>
        <v>760</v>
      </c>
      <c r="AJ17" s="145">
        <v>760</v>
      </c>
      <c r="AK17" s="142" t="s">
        <v>127</v>
      </c>
      <c r="AL17" s="142" t="s">
        <v>127</v>
      </c>
      <c r="AM17" s="142" t="s">
        <v>127</v>
      </c>
      <c r="AN17" s="65" t="s">
        <v>127</v>
      </c>
      <c r="AO17" s="37" t="s">
        <v>127</v>
      </c>
      <c r="AP17" s="37" t="s">
        <v>127</v>
      </c>
      <c r="AQ17" s="66" t="s">
        <v>127</v>
      </c>
      <c r="AR17" s="63" t="s">
        <v>127</v>
      </c>
      <c r="AS17" s="64" t="s">
        <v>127</v>
      </c>
      <c r="AT17" s="16" t="s">
        <v>113</v>
      </c>
      <c r="BN17" s="49"/>
      <c r="BO17" s="49"/>
      <c r="BP17" s="51"/>
      <c r="BQ17" s="54"/>
      <c r="BR17" s="54"/>
      <c r="BS17" s="54"/>
      <c r="BT17" s="54"/>
      <c r="BU17" s="54"/>
      <c r="BV17" s="54"/>
      <c r="BW17" s="54"/>
      <c r="BX17" s="54"/>
      <c r="BY17" s="54"/>
      <c r="BZ17" s="17"/>
      <c r="CA17" s="17"/>
      <c r="CB17" s="17"/>
      <c r="CC17" s="17"/>
      <c r="CD17" s="17"/>
      <c r="CE17" s="17"/>
      <c r="CF17" s="17"/>
      <c r="CG17" s="17"/>
      <c r="CH17" s="17"/>
      <c r="CI17" s="17"/>
      <c r="CJ17" s="17"/>
    </row>
    <row r="18" spans="1:88" ht="21" customHeight="1" x14ac:dyDescent="0.4">
      <c r="A18" s="94" t="s">
        <v>13</v>
      </c>
      <c r="B18" s="95" t="s">
        <v>107</v>
      </c>
      <c r="C18" s="9"/>
      <c r="D18" s="10"/>
      <c r="E18" s="10"/>
      <c r="F18" s="10"/>
      <c r="G18" s="10"/>
      <c r="H18" s="10"/>
      <c r="I18" s="10"/>
      <c r="J18" s="10"/>
      <c r="K18" s="10"/>
      <c r="L18" s="10"/>
      <c r="M18" s="10"/>
      <c r="N18" s="10"/>
      <c r="O18" s="10"/>
      <c r="P18" s="80">
        <v>1</v>
      </c>
      <c r="Q18" s="10"/>
      <c r="R18" s="80">
        <v>1</v>
      </c>
      <c r="S18" s="80">
        <v>1</v>
      </c>
      <c r="T18" s="80">
        <v>1</v>
      </c>
      <c r="U18" s="93">
        <v>1</v>
      </c>
      <c r="V18" s="12"/>
      <c r="W18" s="12"/>
      <c r="X18" s="12"/>
      <c r="Y18" s="12"/>
      <c r="Z18" s="12"/>
      <c r="AA18" s="12"/>
      <c r="AB18" s="12"/>
      <c r="AC18" s="12"/>
      <c r="AD18" s="69"/>
      <c r="AE18" s="125" t="s">
        <v>186</v>
      </c>
      <c r="AF18" s="126">
        <v>15947971</v>
      </c>
      <c r="AG18" s="127" t="s">
        <v>127</v>
      </c>
      <c r="AH18" s="144">
        <f>935408+12244074</f>
        <v>13179482</v>
      </c>
      <c r="AI18" s="142" t="s">
        <v>127</v>
      </c>
      <c r="AJ18" s="142" t="s">
        <v>127</v>
      </c>
      <c r="AK18" s="142" t="s">
        <v>127</v>
      </c>
      <c r="AL18" s="150">
        <v>433</v>
      </c>
      <c r="AM18" s="142" t="s">
        <v>127</v>
      </c>
      <c r="AN18" s="65" t="s">
        <v>127</v>
      </c>
      <c r="AO18" s="37" t="s">
        <v>127</v>
      </c>
      <c r="AP18" s="37" t="s">
        <v>127</v>
      </c>
      <c r="AQ18" s="66" t="s">
        <v>127</v>
      </c>
      <c r="AR18" s="63" t="s">
        <v>127</v>
      </c>
      <c r="AS18" s="64" t="s">
        <v>127</v>
      </c>
      <c r="AT18" s="23" t="s">
        <v>141</v>
      </c>
    </row>
    <row r="19" spans="1:88" ht="21" customHeight="1" x14ac:dyDescent="0.4">
      <c r="A19" s="94" t="s">
        <v>15</v>
      </c>
      <c r="B19" s="95" t="s">
        <v>101</v>
      </c>
      <c r="C19" s="9"/>
      <c r="D19" s="10"/>
      <c r="E19" s="10"/>
      <c r="F19" s="10"/>
      <c r="G19" s="10"/>
      <c r="H19" s="10"/>
      <c r="I19" s="10"/>
      <c r="J19" s="10"/>
      <c r="K19" s="10"/>
      <c r="L19" s="10"/>
      <c r="M19" s="80">
        <v>1</v>
      </c>
      <c r="N19" s="10"/>
      <c r="O19" s="10"/>
      <c r="P19" s="11"/>
      <c r="Q19" s="10"/>
      <c r="R19" s="80">
        <v>1</v>
      </c>
      <c r="S19" s="80">
        <v>1</v>
      </c>
      <c r="T19" s="80">
        <v>1</v>
      </c>
      <c r="U19" s="93">
        <v>1</v>
      </c>
      <c r="V19" s="93">
        <v>1</v>
      </c>
      <c r="W19" s="93">
        <v>1</v>
      </c>
      <c r="X19" s="93">
        <v>1</v>
      </c>
      <c r="Y19" s="93">
        <v>1</v>
      </c>
      <c r="Z19" s="93">
        <v>1</v>
      </c>
      <c r="AA19" s="93">
        <v>1</v>
      </c>
      <c r="AB19" s="93">
        <v>1</v>
      </c>
      <c r="AC19" s="93">
        <v>1</v>
      </c>
      <c r="AD19" s="93">
        <v>1</v>
      </c>
      <c r="AE19" s="125" t="s">
        <v>186</v>
      </c>
      <c r="AF19" s="126">
        <v>20000000</v>
      </c>
      <c r="AG19" s="127">
        <v>500000</v>
      </c>
      <c r="AH19" s="144" t="s">
        <v>127</v>
      </c>
      <c r="AI19" s="142" t="s">
        <v>127</v>
      </c>
      <c r="AJ19" s="142" t="s">
        <v>127</v>
      </c>
      <c r="AK19" s="142" t="s">
        <v>127</v>
      </c>
      <c r="AL19" s="150" t="s">
        <v>127</v>
      </c>
      <c r="AM19" s="142" t="s">
        <v>127</v>
      </c>
      <c r="AN19" s="65" t="s">
        <v>127</v>
      </c>
      <c r="AO19" s="37" t="s">
        <v>127</v>
      </c>
      <c r="AP19" s="37" t="s">
        <v>127</v>
      </c>
      <c r="AQ19" s="66" t="s">
        <v>127</v>
      </c>
      <c r="AR19" s="63" t="s">
        <v>127</v>
      </c>
      <c r="AS19" s="64" t="s">
        <v>127</v>
      </c>
      <c r="AT19" s="36" t="s">
        <v>142</v>
      </c>
    </row>
    <row r="20" spans="1:88" ht="21" customHeight="1" x14ac:dyDescent="0.4">
      <c r="A20" s="94" t="s">
        <v>17</v>
      </c>
      <c r="B20" s="95" t="s">
        <v>118</v>
      </c>
      <c r="C20" s="9"/>
      <c r="D20" s="10"/>
      <c r="E20" s="10"/>
      <c r="F20" s="10"/>
      <c r="G20" s="79">
        <v>1</v>
      </c>
      <c r="H20" s="10"/>
      <c r="I20" s="10"/>
      <c r="J20" s="10"/>
      <c r="K20" s="10"/>
      <c r="L20" s="10"/>
      <c r="M20" s="10"/>
      <c r="N20" s="10"/>
      <c r="O20" s="10"/>
      <c r="P20" s="11"/>
      <c r="Q20" s="10"/>
      <c r="R20" s="10"/>
      <c r="S20" s="10"/>
      <c r="T20" s="10"/>
      <c r="U20" s="93">
        <v>1</v>
      </c>
      <c r="V20" s="93">
        <v>1</v>
      </c>
      <c r="W20" s="93">
        <v>1</v>
      </c>
      <c r="X20" s="93">
        <v>1</v>
      </c>
      <c r="Y20" s="93">
        <v>1</v>
      </c>
      <c r="Z20" s="93">
        <v>1</v>
      </c>
      <c r="AA20" s="12"/>
      <c r="AB20" s="12"/>
      <c r="AC20" s="12"/>
      <c r="AD20" s="69"/>
      <c r="AE20" s="125" t="s">
        <v>186</v>
      </c>
      <c r="AF20" s="135">
        <v>35100000</v>
      </c>
      <c r="AG20" s="127">
        <v>1000000</v>
      </c>
      <c r="AH20" s="144">
        <v>1500000</v>
      </c>
      <c r="AI20" s="142">
        <f t="shared" si="3"/>
        <v>102</v>
      </c>
      <c r="AJ20" s="145">
        <v>102</v>
      </c>
      <c r="AK20" s="145" t="s">
        <v>127</v>
      </c>
      <c r="AL20" s="150" t="s">
        <v>127</v>
      </c>
      <c r="AM20" s="142" t="s">
        <v>127</v>
      </c>
      <c r="AN20" s="65" t="s">
        <v>127</v>
      </c>
      <c r="AO20" s="37" t="s">
        <v>127</v>
      </c>
      <c r="AP20" s="37" t="s">
        <v>127</v>
      </c>
      <c r="AQ20" s="66" t="s">
        <v>127</v>
      </c>
      <c r="AR20" s="63" t="s">
        <v>127</v>
      </c>
      <c r="AS20" s="64" t="s">
        <v>127</v>
      </c>
      <c r="AT20" s="36" t="s">
        <v>153</v>
      </c>
    </row>
    <row r="21" spans="1:88" s="33" customFormat="1" ht="21" customHeight="1" x14ac:dyDescent="0.4">
      <c r="A21" s="94" t="s">
        <v>128</v>
      </c>
      <c r="B21" s="95" t="s">
        <v>118</v>
      </c>
      <c r="C21" s="9"/>
      <c r="D21" s="10"/>
      <c r="E21" s="10"/>
      <c r="F21" s="10"/>
      <c r="G21" s="79">
        <v>1</v>
      </c>
      <c r="H21" s="10"/>
      <c r="I21" s="10"/>
      <c r="J21" s="10"/>
      <c r="K21" s="80">
        <v>1</v>
      </c>
      <c r="L21" s="10"/>
      <c r="M21" s="10"/>
      <c r="N21" s="10"/>
      <c r="O21" s="10"/>
      <c r="P21" s="80">
        <v>1</v>
      </c>
      <c r="Q21" s="10"/>
      <c r="R21" s="10"/>
      <c r="S21" s="10"/>
      <c r="T21" s="10"/>
      <c r="U21" s="93">
        <v>1</v>
      </c>
      <c r="V21" s="93">
        <v>1</v>
      </c>
      <c r="W21" s="93">
        <v>1</v>
      </c>
      <c r="X21" s="93">
        <v>1</v>
      </c>
      <c r="Y21" s="93">
        <v>1</v>
      </c>
      <c r="Z21" s="93">
        <v>1</v>
      </c>
      <c r="AA21" s="12"/>
      <c r="AB21" s="12"/>
      <c r="AC21" s="12"/>
      <c r="AD21" s="69"/>
      <c r="AE21" s="125" t="s">
        <v>186</v>
      </c>
      <c r="AF21" s="136">
        <v>35000000</v>
      </c>
      <c r="AG21" s="127">
        <v>7500</v>
      </c>
      <c r="AH21" s="144">
        <v>680724</v>
      </c>
      <c r="AI21" s="142">
        <f t="shared" si="3"/>
        <v>137</v>
      </c>
      <c r="AJ21" s="145">
        <v>137</v>
      </c>
      <c r="AK21" s="145" t="s">
        <v>127</v>
      </c>
      <c r="AL21" s="150" t="s">
        <v>127</v>
      </c>
      <c r="AM21" s="142" t="s">
        <v>127</v>
      </c>
      <c r="AN21" s="65" t="s">
        <v>127</v>
      </c>
      <c r="AO21" s="37" t="s">
        <v>127</v>
      </c>
      <c r="AP21" s="37" t="s">
        <v>127</v>
      </c>
      <c r="AQ21" s="66" t="s">
        <v>127</v>
      </c>
      <c r="AR21" s="63" t="s">
        <v>127</v>
      </c>
      <c r="AS21" s="64" t="s">
        <v>127</v>
      </c>
      <c r="AT21" s="36" t="s">
        <v>153</v>
      </c>
      <c r="AU21" s="78"/>
      <c r="BO21" s="36"/>
      <c r="BQ21" s="54"/>
      <c r="BR21" s="54"/>
      <c r="BS21" s="54"/>
      <c r="BT21" s="54"/>
      <c r="BU21" s="54"/>
      <c r="BV21" s="54"/>
      <c r="BW21" s="54"/>
      <c r="BX21" s="54"/>
      <c r="BY21" s="54"/>
      <c r="BZ21"/>
      <c r="CA21"/>
      <c r="CB21"/>
      <c r="CC21"/>
      <c r="CD21"/>
      <c r="CE21"/>
      <c r="CF21"/>
      <c r="CG21"/>
      <c r="CH21"/>
      <c r="CI21"/>
      <c r="CJ21"/>
    </row>
    <row r="22" spans="1:88" ht="21" customHeight="1" x14ac:dyDescent="0.4">
      <c r="A22" s="94" t="s">
        <v>119</v>
      </c>
      <c r="B22" s="95" t="s">
        <v>101</v>
      </c>
      <c r="C22" s="9"/>
      <c r="D22" s="10"/>
      <c r="E22" s="80">
        <v>1</v>
      </c>
      <c r="F22" s="80">
        <v>1</v>
      </c>
      <c r="G22" s="10"/>
      <c r="H22" s="10"/>
      <c r="I22" s="10"/>
      <c r="J22" s="10"/>
      <c r="K22" s="10"/>
      <c r="L22" s="10"/>
      <c r="M22" s="80">
        <v>1</v>
      </c>
      <c r="N22" s="10"/>
      <c r="O22" s="10"/>
      <c r="P22" s="11"/>
      <c r="Q22" s="80">
        <v>1</v>
      </c>
      <c r="R22" s="10"/>
      <c r="S22" s="80">
        <v>1</v>
      </c>
      <c r="T22" s="10"/>
      <c r="U22" s="93">
        <v>1</v>
      </c>
      <c r="V22" s="93">
        <v>1</v>
      </c>
      <c r="W22" s="93">
        <v>1</v>
      </c>
      <c r="X22" s="93">
        <v>1</v>
      </c>
      <c r="Y22" s="12"/>
      <c r="Z22" s="12"/>
      <c r="AA22" s="12"/>
      <c r="AB22" s="12"/>
      <c r="AC22" s="12"/>
      <c r="AD22" s="69"/>
      <c r="AE22" s="125" t="s">
        <v>183</v>
      </c>
      <c r="AF22" s="126">
        <f>AH22</f>
        <v>10250000</v>
      </c>
      <c r="AG22" s="127">
        <v>2000000</v>
      </c>
      <c r="AH22" s="144">
        <v>10250000</v>
      </c>
      <c r="AI22" s="142">
        <f t="shared" ref="AI22:AI57" si="5">SUM(AJ22:AK22)</f>
        <v>538</v>
      </c>
      <c r="AJ22" s="145">
        <v>538</v>
      </c>
      <c r="AK22" s="145" t="s">
        <v>127</v>
      </c>
      <c r="AL22" s="150" t="s">
        <v>127</v>
      </c>
      <c r="AM22" s="142" t="s">
        <v>127</v>
      </c>
      <c r="AN22" s="65" t="s">
        <v>127</v>
      </c>
      <c r="AO22" s="37" t="s">
        <v>127</v>
      </c>
      <c r="AP22" s="37" t="s">
        <v>127</v>
      </c>
      <c r="AQ22" s="66" t="s">
        <v>127</v>
      </c>
      <c r="AR22" s="63" t="s">
        <v>127</v>
      </c>
      <c r="AS22" s="64" t="s">
        <v>127</v>
      </c>
      <c r="AT22" s="16" t="s">
        <v>120</v>
      </c>
    </row>
    <row r="23" spans="1:88" s="23" customFormat="1" ht="21" customHeight="1" x14ac:dyDescent="0.4">
      <c r="A23" s="96" t="s">
        <v>154</v>
      </c>
      <c r="B23" s="97" t="s">
        <v>101</v>
      </c>
      <c r="C23" s="24"/>
      <c r="D23" s="11"/>
      <c r="E23" s="11"/>
      <c r="F23" s="11"/>
      <c r="G23" s="11"/>
      <c r="H23" s="11"/>
      <c r="I23" s="11"/>
      <c r="J23" s="11"/>
      <c r="K23" s="11"/>
      <c r="L23" s="11"/>
      <c r="M23" s="11"/>
      <c r="N23" s="11"/>
      <c r="O23" s="11"/>
      <c r="P23" s="11"/>
      <c r="Q23" s="11"/>
      <c r="R23" s="11"/>
      <c r="S23" s="11"/>
      <c r="T23" s="11"/>
      <c r="U23" s="93">
        <v>1</v>
      </c>
      <c r="V23" s="93">
        <v>1</v>
      </c>
      <c r="W23" s="93">
        <v>1</v>
      </c>
      <c r="X23" s="93">
        <v>1</v>
      </c>
      <c r="Y23" s="93">
        <v>1</v>
      </c>
      <c r="Z23" s="93">
        <v>1</v>
      </c>
      <c r="AA23" s="13"/>
      <c r="AB23" s="13"/>
      <c r="AC23" s="13"/>
      <c r="AD23" s="72"/>
      <c r="AE23" s="125" t="s">
        <v>186</v>
      </c>
      <c r="AF23" s="137">
        <v>50000000</v>
      </c>
      <c r="AG23" s="138">
        <v>75000</v>
      </c>
      <c r="AH23" s="151">
        <v>3944848</v>
      </c>
      <c r="AI23" s="152" t="s">
        <v>127</v>
      </c>
      <c r="AJ23" s="152" t="s">
        <v>127</v>
      </c>
      <c r="AK23" s="152" t="s">
        <v>127</v>
      </c>
      <c r="AL23" s="150" t="s">
        <v>127</v>
      </c>
      <c r="AM23" s="153">
        <v>3262</v>
      </c>
      <c r="AN23" s="161" t="s">
        <v>127</v>
      </c>
      <c r="AO23" s="161" t="s">
        <v>127</v>
      </c>
      <c r="AP23" s="162" t="s">
        <v>127</v>
      </c>
      <c r="AQ23" s="163" t="s">
        <v>127</v>
      </c>
      <c r="AR23" s="164" t="s">
        <v>127</v>
      </c>
      <c r="AS23" s="165" t="s">
        <v>127</v>
      </c>
      <c r="AT23" s="96" t="s">
        <v>189</v>
      </c>
      <c r="AU23" s="96"/>
      <c r="AV23" s="96"/>
      <c r="AW23" s="96"/>
      <c r="BQ23" s="54"/>
      <c r="BR23" s="54"/>
      <c r="BS23" s="54"/>
      <c r="BT23" s="54"/>
      <c r="BU23" s="54"/>
      <c r="BV23" s="54"/>
      <c r="BW23" s="54"/>
      <c r="BX23" s="54"/>
      <c r="BY23" s="54"/>
      <c r="BZ23"/>
      <c r="CA23"/>
      <c r="CB23"/>
      <c r="CC23"/>
      <c r="CD23"/>
      <c r="CE23"/>
      <c r="CF23"/>
      <c r="CG23"/>
      <c r="CH23"/>
      <c r="CI23"/>
      <c r="CJ23"/>
    </row>
    <row r="24" spans="1:88" ht="21" customHeight="1" x14ac:dyDescent="0.4">
      <c r="A24" s="94" t="s">
        <v>19</v>
      </c>
      <c r="B24" s="95" t="s">
        <v>101</v>
      </c>
      <c r="C24" s="9"/>
      <c r="D24" s="80">
        <v>1</v>
      </c>
      <c r="E24" s="80">
        <v>1</v>
      </c>
      <c r="F24" s="10"/>
      <c r="G24" s="10"/>
      <c r="H24" s="10"/>
      <c r="I24" s="10"/>
      <c r="J24" s="10"/>
      <c r="K24" s="10"/>
      <c r="L24" s="10"/>
      <c r="M24" s="10"/>
      <c r="N24" s="10"/>
      <c r="O24" s="10"/>
      <c r="P24" s="11"/>
      <c r="Q24" s="80">
        <v>1</v>
      </c>
      <c r="R24" s="10"/>
      <c r="S24" s="80">
        <v>1</v>
      </c>
      <c r="T24" s="10"/>
      <c r="U24" s="93">
        <v>1</v>
      </c>
      <c r="V24" s="93">
        <v>1</v>
      </c>
      <c r="W24" s="93">
        <v>1</v>
      </c>
      <c r="X24" s="93">
        <v>1</v>
      </c>
      <c r="Y24" s="12"/>
      <c r="Z24" s="12"/>
      <c r="AA24" s="12"/>
      <c r="AB24" s="12"/>
      <c r="AC24" s="12"/>
      <c r="AD24" s="69"/>
      <c r="AE24" s="125" t="s">
        <v>183</v>
      </c>
      <c r="AF24" s="126">
        <v>16000000</v>
      </c>
      <c r="AG24" s="127" t="s">
        <v>127</v>
      </c>
      <c r="AH24" s="144">
        <v>16000000</v>
      </c>
      <c r="AI24" s="142">
        <f t="shared" si="5"/>
        <v>255</v>
      </c>
      <c r="AJ24" s="145">
        <v>255</v>
      </c>
      <c r="AK24" s="145" t="s">
        <v>127</v>
      </c>
      <c r="AL24" s="150" t="s">
        <v>127</v>
      </c>
      <c r="AM24" s="150" t="s">
        <v>127</v>
      </c>
      <c r="AN24" s="166" t="s">
        <v>127</v>
      </c>
      <c r="AO24" s="167" t="s">
        <v>127</v>
      </c>
      <c r="AP24" s="167" t="s">
        <v>127</v>
      </c>
      <c r="AQ24" s="168" t="s">
        <v>127</v>
      </c>
      <c r="AR24" s="169" t="s">
        <v>127</v>
      </c>
      <c r="AS24" s="170" t="s">
        <v>127</v>
      </c>
      <c r="AT24" s="94" t="s">
        <v>174</v>
      </c>
      <c r="AU24" s="94"/>
      <c r="AV24" s="94"/>
      <c r="AW24" s="94"/>
    </row>
    <row r="25" spans="1:88" s="17" customFormat="1" ht="21" customHeight="1" x14ac:dyDescent="0.4">
      <c r="A25" s="94" t="s">
        <v>122</v>
      </c>
      <c r="B25" s="95" t="s">
        <v>101</v>
      </c>
      <c r="C25" s="9"/>
      <c r="D25" s="11"/>
      <c r="E25" s="80">
        <v>1</v>
      </c>
      <c r="F25" s="10"/>
      <c r="G25" s="10"/>
      <c r="H25" s="10"/>
      <c r="I25" s="10"/>
      <c r="J25" s="10"/>
      <c r="K25" s="10"/>
      <c r="L25" s="80">
        <v>1</v>
      </c>
      <c r="M25" s="10"/>
      <c r="N25" s="10"/>
      <c r="O25" s="10"/>
      <c r="P25" s="11"/>
      <c r="Q25" s="80">
        <v>1</v>
      </c>
      <c r="R25" s="10"/>
      <c r="S25" s="80">
        <v>1</v>
      </c>
      <c r="T25" s="10"/>
      <c r="U25" s="93">
        <v>1</v>
      </c>
      <c r="V25" s="93">
        <v>1</v>
      </c>
      <c r="W25" s="93">
        <v>1</v>
      </c>
      <c r="X25" s="25"/>
      <c r="Y25" s="12"/>
      <c r="Z25" s="12"/>
      <c r="AA25" s="12"/>
      <c r="AB25" s="12"/>
      <c r="AC25" s="12"/>
      <c r="AD25" s="69"/>
      <c r="AE25" s="125" t="s">
        <v>183</v>
      </c>
      <c r="AF25" s="126" t="s">
        <v>127</v>
      </c>
      <c r="AG25" s="127" t="s">
        <v>127</v>
      </c>
      <c r="AH25" s="144">
        <v>0</v>
      </c>
      <c r="AI25" s="142">
        <f t="shared" si="5"/>
        <v>279</v>
      </c>
      <c r="AJ25" s="146">
        <v>174</v>
      </c>
      <c r="AK25" s="146">
        <v>105</v>
      </c>
      <c r="AL25" s="150" t="s">
        <v>127</v>
      </c>
      <c r="AM25" s="150" t="s">
        <v>127</v>
      </c>
      <c r="AN25" s="166" t="s">
        <v>127</v>
      </c>
      <c r="AO25" s="167" t="s">
        <v>127</v>
      </c>
      <c r="AP25" s="167" t="s">
        <v>127</v>
      </c>
      <c r="AQ25" s="168" t="s">
        <v>127</v>
      </c>
      <c r="AR25" s="169" t="s">
        <v>127</v>
      </c>
      <c r="AS25" s="170" t="s">
        <v>127</v>
      </c>
      <c r="AT25" s="94" t="s">
        <v>175</v>
      </c>
      <c r="AU25" s="94"/>
      <c r="AV25" s="94"/>
      <c r="AW25" s="94"/>
      <c r="BO25" s="36"/>
      <c r="BQ25" s="54"/>
      <c r="BR25" s="54"/>
      <c r="BS25" s="54"/>
      <c r="BT25" s="54"/>
      <c r="BU25" s="54"/>
      <c r="BV25" s="54"/>
      <c r="BW25" s="54"/>
      <c r="BX25" s="54"/>
      <c r="BY25" s="54"/>
      <c r="BZ25"/>
      <c r="CA25"/>
      <c r="CB25"/>
      <c r="CC25"/>
      <c r="CD25"/>
      <c r="CE25"/>
      <c r="CF25"/>
      <c r="CG25"/>
      <c r="CH25"/>
      <c r="CI25"/>
      <c r="CJ25"/>
    </row>
    <row r="26" spans="1:88" ht="21" customHeight="1" x14ac:dyDescent="0.4">
      <c r="A26" s="94" t="s">
        <v>20</v>
      </c>
      <c r="B26" s="95" t="s">
        <v>107</v>
      </c>
      <c r="C26" s="9"/>
      <c r="D26" s="10"/>
      <c r="E26" s="10"/>
      <c r="F26" s="10"/>
      <c r="G26" s="10"/>
      <c r="H26" s="10"/>
      <c r="I26" s="10"/>
      <c r="J26" s="10"/>
      <c r="K26" s="10"/>
      <c r="L26" s="80">
        <v>1</v>
      </c>
      <c r="M26" s="10"/>
      <c r="N26" s="10"/>
      <c r="O26" s="10"/>
      <c r="P26" s="11"/>
      <c r="Q26" s="10"/>
      <c r="R26" s="80">
        <v>1</v>
      </c>
      <c r="S26" s="80">
        <v>1</v>
      </c>
      <c r="T26" s="80">
        <v>1</v>
      </c>
      <c r="U26" s="93">
        <v>1</v>
      </c>
      <c r="V26" s="93">
        <v>1</v>
      </c>
      <c r="W26" s="93">
        <v>1</v>
      </c>
      <c r="X26" s="93">
        <v>1</v>
      </c>
      <c r="Y26" s="93">
        <v>1</v>
      </c>
      <c r="Z26" s="93">
        <v>1</v>
      </c>
      <c r="AA26" s="12"/>
      <c r="AB26" s="12"/>
      <c r="AC26" s="12"/>
      <c r="AD26" s="69"/>
      <c r="AE26" s="125" t="s">
        <v>184</v>
      </c>
      <c r="AF26" s="126" t="s">
        <v>127</v>
      </c>
      <c r="AG26" s="127" t="s">
        <v>127</v>
      </c>
      <c r="AH26" s="144"/>
      <c r="AI26" s="142">
        <f t="shared" si="5"/>
        <v>264</v>
      </c>
      <c r="AJ26" s="145">
        <v>264</v>
      </c>
      <c r="AK26" s="145" t="s">
        <v>127</v>
      </c>
      <c r="AL26" s="150" t="s">
        <v>127</v>
      </c>
      <c r="AM26" s="150" t="s">
        <v>127</v>
      </c>
      <c r="AN26" s="166" t="s">
        <v>127</v>
      </c>
      <c r="AO26" s="167" t="s">
        <v>127</v>
      </c>
      <c r="AP26" s="167" t="s">
        <v>127</v>
      </c>
      <c r="AQ26" s="168" t="s">
        <v>127</v>
      </c>
      <c r="AR26" s="169" t="s">
        <v>127</v>
      </c>
      <c r="AS26" s="170" t="s">
        <v>127</v>
      </c>
      <c r="AT26" s="96" t="s">
        <v>117</v>
      </c>
      <c r="AU26" s="94"/>
      <c r="AV26" s="94"/>
      <c r="AW26" s="94"/>
    </row>
    <row r="27" spans="1:88" ht="21" customHeight="1" x14ac:dyDescent="0.4">
      <c r="A27" s="94" t="s">
        <v>21</v>
      </c>
      <c r="B27" s="95" t="s">
        <v>107</v>
      </c>
      <c r="C27" s="9"/>
      <c r="D27" s="10"/>
      <c r="E27" s="10"/>
      <c r="F27" s="10"/>
      <c r="G27" s="10"/>
      <c r="H27" s="10"/>
      <c r="I27" s="10"/>
      <c r="J27" s="10"/>
      <c r="K27" s="10"/>
      <c r="L27" s="10"/>
      <c r="M27" s="10"/>
      <c r="N27" s="10"/>
      <c r="O27" s="10"/>
      <c r="P27" s="11"/>
      <c r="Q27" s="10"/>
      <c r="R27" s="10"/>
      <c r="S27" s="80">
        <v>1</v>
      </c>
      <c r="T27" s="10"/>
      <c r="U27" s="93">
        <v>1</v>
      </c>
      <c r="V27" s="93">
        <v>1</v>
      </c>
      <c r="W27" s="93">
        <v>1</v>
      </c>
      <c r="X27" s="93">
        <v>1</v>
      </c>
      <c r="Y27" s="93">
        <v>1</v>
      </c>
      <c r="Z27" s="93">
        <v>1</v>
      </c>
      <c r="AA27" s="12"/>
      <c r="AB27" s="12"/>
      <c r="AC27" s="12"/>
      <c r="AD27" s="69"/>
      <c r="AE27" s="125" t="s">
        <v>185</v>
      </c>
      <c r="AF27" s="126" t="s">
        <v>127</v>
      </c>
      <c r="AG27" s="127" t="s">
        <v>127</v>
      </c>
      <c r="AH27" s="144">
        <f>935408+12244074</f>
        <v>13179482</v>
      </c>
      <c r="AI27" s="142">
        <f t="shared" si="5"/>
        <v>0</v>
      </c>
      <c r="AJ27" s="145" t="s">
        <v>127</v>
      </c>
      <c r="AK27" s="145" t="s">
        <v>127</v>
      </c>
      <c r="AL27" s="150" t="s">
        <v>127</v>
      </c>
      <c r="AM27" s="150" t="s">
        <v>127</v>
      </c>
      <c r="AN27" s="166" t="s">
        <v>127</v>
      </c>
      <c r="AO27" s="167" t="s">
        <v>127</v>
      </c>
      <c r="AP27" s="167" t="s">
        <v>127</v>
      </c>
      <c r="AQ27" s="168" t="s">
        <v>127</v>
      </c>
      <c r="AR27" s="169" t="s">
        <v>127</v>
      </c>
      <c r="AS27" s="170" t="s">
        <v>127</v>
      </c>
      <c r="AT27" s="94" t="s">
        <v>116</v>
      </c>
      <c r="AU27" s="94"/>
      <c r="AV27" s="94"/>
      <c r="AW27" s="94"/>
    </row>
    <row r="28" spans="1:88" ht="21" customHeight="1" x14ac:dyDescent="0.4">
      <c r="A28" s="94" t="s">
        <v>138</v>
      </c>
      <c r="B28" s="95" t="s">
        <v>108</v>
      </c>
      <c r="C28" s="9"/>
      <c r="D28" s="10"/>
      <c r="E28" s="10"/>
      <c r="F28" s="10"/>
      <c r="G28" s="10"/>
      <c r="H28" s="10"/>
      <c r="I28" s="10"/>
      <c r="J28" s="10"/>
      <c r="K28" s="10"/>
      <c r="L28" s="10"/>
      <c r="M28" s="10"/>
      <c r="N28" s="10"/>
      <c r="O28" s="10"/>
      <c r="P28" s="80">
        <v>1</v>
      </c>
      <c r="Q28" s="10"/>
      <c r="R28" s="80">
        <v>1</v>
      </c>
      <c r="S28" s="80">
        <v>1</v>
      </c>
      <c r="T28" s="10"/>
      <c r="U28" s="93">
        <v>1</v>
      </c>
      <c r="V28" s="93">
        <v>1</v>
      </c>
      <c r="W28" s="93">
        <v>1</v>
      </c>
      <c r="X28" s="93">
        <v>1</v>
      </c>
      <c r="Y28" s="93">
        <v>1</v>
      </c>
      <c r="Z28" s="93">
        <v>1</v>
      </c>
      <c r="AA28" s="93">
        <v>1</v>
      </c>
      <c r="AB28" s="93">
        <v>1</v>
      </c>
      <c r="AC28" s="12"/>
      <c r="AD28" s="69"/>
      <c r="AE28" s="125" t="s">
        <v>184</v>
      </c>
      <c r="AF28" s="139">
        <v>3500000</v>
      </c>
      <c r="AG28" s="127" t="s">
        <v>127</v>
      </c>
      <c r="AH28" s="154">
        <v>142451</v>
      </c>
      <c r="AI28" s="142">
        <f t="shared" si="5"/>
        <v>0</v>
      </c>
      <c r="AJ28" s="145" t="s">
        <v>127</v>
      </c>
      <c r="AK28" s="145" t="s">
        <v>127</v>
      </c>
      <c r="AL28" s="150">
        <v>24</v>
      </c>
      <c r="AM28" s="150" t="s">
        <v>127</v>
      </c>
      <c r="AN28" s="166" t="s">
        <v>127</v>
      </c>
      <c r="AO28" s="167" t="s">
        <v>127</v>
      </c>
      <c r="AP28" s="167" t="s">
        <v>127</v>
      </c>
      <c r="AQ28" s="168" t="s">
        <v>127</v>
      </c>
      <c r="AR28" s="169" t="s">
        <v>127</v>
      </c>
      <c r="AS28" s="170" t="s">
        <v>127</v>
      </c>
      <c r="AT28" s="94" t="s">
        <v>136</v>
      </c>
      <c r="AU28" s="94"/>
      <c r="AV28" s="94"/>
      <c r="AW28" s="94"/>
    </row>
    <row r="29" spans="1:88" ht="21" customHeight="1" x14ac:dyDescent="0.4">
      <c r="A29" s="94" t="s">
        <v>23</v>
      </c>
      <c r="B29" s="95" t="s">
        <v>100</v>
      </c>
      <c r="C29" s="9"/>
      <c r="D29" s="10"/>
      <c r="E29" s="10"/>
      <c r="F29" s="10"/>
      <c r="G29" s="10"/>
      <c r="H29" s="10"/>
      <c r="I29" s="10"/>
      <c r="J29" s="10"/>
      <c r="K29" s="10"/>
      <c r="L29" s="10"/>
      <c r="M29" s="10"/>
      <c r="N29" s="10"/>
      <c r="O29" s="10"/>
      <c r="P29" s="11"/>
      <c r="Q29" s="10"/>
      <c r="R29" s="10"/>
      <c r="S29" s="10"/>
      <c r="T29" s="10"/>
      <c r="U29" s="93">
        <v>1</v>
      </c>
      <c r="V29" s="93">
        <v>1</v>
      </c>
      <c r="W29" s="93">
        <v>1</v>
      </c>
      <c r="X29" s="93">
        <v>1</v>
      </c>
      <c r="Y29" s="93">
        <v>1</v>
      </c>
      <c r="Z29" s="93">
        <v>1</v>
      </c>
      <c r="AA29" s="93">
        <v>1</v>
      </c>
      <c r="AB29" s="93">
        <v>1</v>
      </c>
      <c r="AC29" s="93">
        <v>1</v>
      </c>
      <c r="AD29" s="93">
        <v>1</v>
      </c>
      <c r="AE29" s="125" t="s">
        <v>186</v>
      </c>
      <c r="AF29" s="126">
        <v>48535976</v>
      </c>
      <c r="AG29" s="127" t="s">
        <v>127</v>
      </c>
      <c r="AH29" s="144" t="s">
        <v>127</v>
      </c>
      <c r="AI29" s="142">
        <f t="shared" si="5"/>
        <v>0</v>
      </c>
      <c r="AJ29" s="145" t="s">
        <v>127</v>
      </c>
      <c r="AK29" s="145" t="s">
        <v>127</v>
      </c>
      <c r="AL29" s="150" t="s">
        <v>127</v>
      </c>
      <c r="AM29" s="150" t="s">
        <v>127</v>
      </c>
      <c r="AN29" s="166" t="s">
        <v>127</v>
      </c>
      <c r="AO29" s="167" t="s">
        <v>127</v>
      </c>
      <c r="AP29" s="167" t="s">
        <v>127</v>
      </c>
      <c r="AQ29" s="168" t="s">
        <v>127</v>
      </c>
      <c r="AR29" s="169" t="s">
        <v>127</v>
      </c>
      <c r="AS29" s="170" t="s">
        <v>127</v>
      </c>
      <c r="AT29" s="94" t="s">
        <v>139</v>
      </c>
      <c r="AU29" s="94"/>
      <c r="AV29" s="94"/>
      <c r="AW29" s="94"/>
    </row>
    <row r="30" spans="1:88" ht="21" customHeight="1" x14ac:dyDescent="0.4">
      <c r="A30" s="94" t="s">
        <v>51</v>
      </c>
      <c r="B30" s="95" t="s">
        <v>101</v>
      </c>
      <c r="C30" s="9"/>
      <c r="D30" s="10"/>
      <c r="E30" s="10"/>
      <c r="F30" s="10"/>
      <c r="G30" s="10"/>
      <c r="H30" s="79">
        <v>1</v>
      </c>
      <c r="I30" s="79">
        <v>1</v>
      </c>
      <c r="J30" s="10"/>
      <c r="K30" s="10"/>
      <c r="L30" s="10"/>
      <c r="M30" s="10"/>
      <c r="N30" s="10"/>
      <c r="O30" s="10"/>
      <c r="P30" s="11"/>
      <c r="Q30" s="10"/>
      <c r="R30" s="10"/>
      <c r="S30" s="10"/>
      <c r="T30" s="10"/>
      <c r="U30" s="93">
        <v>1</v>
      </c>
      <c r="V30" s="93">
        <v>1</v>
      </c>
      <c r="W30" s="93">
        <v>1</v>
      </c>
      <c r="X30" s="93">
        <v>1</v>
      </c>
      <c r="Y30" s="93">
        <v>1</v>
      </c>
      <c r="Z30" s="93">
        <v>1</v>
      </c>
      <c r="AA30" s="93">
        <v>1</v>
      </c>
      <c r="AB30" s="93">
        <v>1</v>
      </c>
      <c r="AC30" s="93">
        <v>1</v>
      </c>
      <c r="AD30" s="69"/>
      <c r="AE30" s="125" t="s">
        <v>183</v>
      </c>
      <c r="AF30" s="126">
        <v>63000000</v>
      </c>
      <c r="AG30" s="131">
        <v>251862</v>
      </c>
      <c r="AH30" s="144">
        <v>63000000</v>
      </c>
      <c r="AI30" s="142">
        <f t="shared" si="5"/>
        <v>0</v>
      </c>
      <c r="AJ30" s="145" t="s">
        <v>127</v>
      </c>
      <c r="AK30" s="145" t="s">
        <v>127</v>
      </c>
      <c r="AL30" s="150" t="s">
        <v>127</v>
      </c>
      <c r="AM30" s="150" t="s">
        <v>127</v>
      </c>
      <c r="AN30" s="166" t="s">
        <v>127</v>
      </c>
      <c r="AO30" s="167" t="s">
        <v>127</v>
      </c>
      <c r="AP30" s="167" t="s">
        <v>127</v>
      </c>
      <c r="AQ30" s="168" t="s">
        <v>127</v>
      </c>
      <c r="AR30" s="169" t="s">
        <v>127</v>
      </c>
      <c r="AS30" s="170" t="s">
        <v>127</v>
      </c>
      <c r="AT30" s="94" t="s">
        <v>180</v>
      </c>
      <c r="AU30" s="94"/>
      <c r="AV30" s="94"/>
      <c r="AW30" s="94"/>
    </row>
    <row r="31" spans="1:88" ht="21" customHeight="1" x14ac:dyDescent="0.4">
      <c r="A31" s="94" t="s">
        <v>52</v>
      </c>
      <c r="B31" s="95" t="s">
        <v>101</v>
      </c>
      <c r="C31" s="9"/>
      <c r="D31" s="10"/>
      <c r="E31" s="80">
        <v>1</v>
      </c>
      <c r="F31" s="80">
        <v>1</v>
      </c>
      <c r="G31" s="10"/>
      <c r="H31" s="10"/>
      <c r="I31" s="11"/>
      <c r="J31" s="10"/>
      <c r="K31" s="10"/>
      <c r="L31" s="10"/>
      <c r="M31" s="10"/>
      <c r="N31" s="10"/>
      <c r="O31" s="10"/>
      <c r="P31" s="11"/>
      <c r="Q31" s="10"/>
      <c r="R31" s="10"/>
      <c r="S31" s="10"/>
      <c r="T31" s="10"/>
      <c r="U31" s="93">
        <v>1</v>
      </c>
      <c r="V31" s="93">
        <v>1</v>
      </c>
      <c r="W31" s="93">
        <v>1</v>
      </c>
      <c r="X31" s="93">
        <v>1</v>
      </c>
      <c r="Y31" s="13"/>
      <c r="Z31" s="13"/>
      <c r="AA31" s="12"/>
      <c r="AB31" s="12"/>
      <c r="AC31" s="12"/>
      <c r="AD31" s="69"/>
      <c r="AE31" s="125" t="s">
        <v>183</v>
      </c>
      <c r="AF31" s="126">
        <v>2453000</v>
      </c>
      <c r="AG31" s="131">
        <v>251862</v>
      </c>
      <c r="AH31" s="144">
        <v>2453000</v>
      </c>
      <c r="AI31" s="142">
        <f t="shared" si="5"/>
        <v>0</v>
      </c>
      <c r="AJ31" s="145" t="s">
        <v>127</v>
      </c>
      <c r="AK31" s="145" t="s">
        <v>127</v>
      </c>
      <c r="AL31" s="150" t="s">
        <v>127</v>
      </c>
      <c r="AM31" s="150" t="s">
        <v>127</v>
      </c>
      <c r="AN31" s="166" t="s">
        <v>127</v>
      </c>
      <c r="AO31" s="167" t="s">
        <v>127</v>
      </c>
      <c r="AP31" s="167" t="s">
        <v>127</v>
      </c>
      <c r="AQ31" s="168" t="s">
        <v>127</v>
      </c>
      <c r="AR31" s="169" t="s">
        <v>127</v>
      </c>
      <c r="AS31" s="170" t="s">
        <v>127</v>
      </c>
      <c r="AT31" s="94" t="s">
        <v>179</v>
      </c>
      <c r="AU31" s="94"/>
      <c r="AV31" s="94"/>
      <c r="AW31" s="94"/>
    </row>
    <row r="32" spans="1:88" ht="21" customHeight="1" x14ac:dyDescent="0.4">
      <c r="A32" s="94" t="s">
        <v>53</v>
      </c>
      <c r="B32" s="95" t="s">
        <v>101</v>
      </c>
      <c r="C32" s="9"/>
      <c r="D32" s="10"/>
      <c r="E32" s="10"/>
      <c r="F32" s="10"/>
      <c r="G32" s="10"/>
      <c r="H32" s="79">
        <v>1</v>
      </c>
      <c r="I32" s="79">
        <v>1</v>
      </c>
      <c r="J32" s="10"/>
      <c r="K32" s="10"/>
      <c r="L32" s="10"/>
      <c r="M32" s="10"/>
      <c r="N32" s="10"/>
      <c r="O32" s="10"/>
      <c r="P32" s="11"/>
      <c r="Q32" s="10"/>
      <c r="R32" s="10"/>
      <c r="S32" s="10"/>
      <c r="T32" s="10"/>
      <c r="U32" s="93">
        <v>1</v>
      </c>
      <c r="V32" s="93">
        <v>1</v>
      </c>
      <c r="W32" s="93">
        <v>1</v>
      </c>
      <c r="X32" s="93">
        <v>1</v>
      </c>
      <c r="Y32" s="93">
        <v>1</v>
      </c>
      <c r="Z32" s="93">
        <v>1</v>
      </c>
      <c r="AA32" s="93">
        <v>1</v>
      </c>
      <c r="AB32" s="93">
        <v>1</v>
      </c>
      <c r="AC32" s="93">
        <v>1</v>
      </c>
      <c r="AD32" s="69"/>
      <c r="AE32" s="125" t="s">
        <v>183</v>
      </c>
      <c r="AF32" s="126" t="s">
        <v>127</v>
      </c>
      <c r="AG32" s="127" t="s">
        <v>127</v>
      </c>
      <c r="AH32" s="144" t="s">
        <v>127</v>
      </c>
      <c r="AI32" s="142">
        <f t="shared" si="5"/>
        <v>0</v>
      </c>
      <c r="AJ32" s="145" t="s">
        <v>127</v>
      </c>
      <c r="AK32" s="145" t="s">
        <v>127</v>
      </c>
      <c r="AL32" s="150" t="s">
        <v>127</v>
      </c>
      <c r="AM32" s="150" t="s">
        <v>127</v>
      </c>
      <c r="AN32" s="166" t="s">
        <v>127</v>
      </c>
      <c r="AO32" s="167" t="s">
        <v>127</v>
      </c>
      <c r="AP32" s="167" t="s">
        <v>127</v>
      </c>
      <c r="AQ32" s="168" t="s">
        <v>127</v>
      </c>
      <c r="AR32" s="169" t="s">
        <v>127</v>
      </c>
      <c r="AS32" s="170" t="s">
        <v>127</v>
      </c>
      <c r="AT32" s="94" t="s">
        <v>178</v>
      </c>
      <c r="AU32" s="94"/>
      <c r="AV32" s="94"/>
      <c r="AW32" s="94"/>
    </row>
    <row r="33" spans="1:77" ht="21" customHeight="1" x14ac:dyDescent="0.4">
      <c r="A33" s="94" t="s">
        <v>54</v>
      </c>
      <c r="B33" s="95" t="s">
        <v>101</v>
      </c>
      <c r="C33" s="9"/>
      <c r="D33" s="10"/>
      <c r="E33" s="80">
        <v>1</v>
      </c>
      <c r="F33" s="80">
        <v>1</v>
      </c>
      <c r="G33" s="10"/>
      <c r="H33" s="10"/>
      <c r="I33" s="10"/>
      <c r="J33" s="10"/>
      <c r="K33" s="10"/>
      <c r="L33" s="10"/>
      <c r="M33" s="10"/>
      <c r="N33" s="10"/>
      <c r="O33" s="10"/>
      <c r="P33" s="11"/>
      <c r="Q33" s="10"/>
      <c r="R33" s="10"/>
      <c r="S33" s="10"/>
      <c r="T33" s="10"/>
      <c r="U33" s="93">
        <v>1</v>
      </c>
      <c r="V33" s="93">
        <v>1</v>
      </c>
      <c r="W33" s="93">
        <v>1</v>
      </c>
      <c r="X33" s="93">
        <v>1</v>
      </c>
      <c r="Y33" s="13"/>
      <c r="Z33" s="13"/>
      <c r="AA33" s="12"/>
      <c r="AB33" s="12"/>
      <c r="AC33" s="12"/>
      <c r="AD33" s="69"/>
      <c r="AE33" s="125" t="s">
        <v>183</v>
      </c>
      <c r="AF33" s="126">
        <v>1311000</v>
      </c>
      <c r="AG33" s="127" t="s">
        <v>127</v>
      </c>
      <c r="AH33" s="144">
        <v>1311000</v>
      </c>
      <c r="AI33" s="142">
        <f t="shared" si="5"/>
        <v>0</v>
      </c>
      <c r="AJ33" s="145" t="s">
        <v>127</v>
      </c>
      <c r="AK33" s="145" t="s">
        <v>127</v>
      </c>
      <c r="AL33" s="145" t="s">
        <v>127</v>
      </c>
      <c r="AM33" s="145" t="s">
        <v>127</v>
      </c>
      <c r="AN33" s="166" t="s">
        <v>127</v>
      </c>
      <c r="AO33" s="166" t="s">
        <v>127</v>
      </c>
      <c r="AP33" s="166" t="s">
        <v>127</v>
      </c>
      <c r="AQ33" s="166" t="s">
        <v>127</v>
      </c>
      <c r="AR33" s="169" t="s">
        <v>127</v>
      </c>
      <c r="AS33" s="169" t="s">
        <v>127</v>
      </c>
      <c r="AT33" s="94" t="s">
        <v>177</v>
      </c>
      <c r="AU33" s="94"/>
      <c r="AV33" s="94"/>
      <c r="AW33" s="94"/>
    </row>
    <row r="34" spans="1:77" s="36" customFormat="1" ht="21" customHeight="1" x14ac:dyDescent="0.4">
      <c r="A34" s="94" t="s">
        <v>170</v>
      </c>
      <c r="B34" s="95" t="s">
        <v>101</v>
      </c>
      <c r="C34" s="9"/>
      <c r="D34" s="10"/>
      <c r="E34" s="11"/>
      <c r="F34" s="11"/>
      <c r="G34" s="10"/>
      <c r="H34" s="10"/>
      <c r="I34" s="10"/>
      <c r="J34" s="10"/>
      <c r="K34" s="10"/>
      <c r="L34" s="10"/>
      <c r="M34" s="10"/>
      <c r="N34" s="80">
        <v>1</v>
      </c>
      <c r="O34" s="10"/>
      <c r="P34" s="11"/>
      <c r="Q34" s="80">
        <v>1</v>
      </c>
      <c r="R34" s="10"/>
      <c r="S34" s="10"/>
      <c r="T34" s="10"/>
      <c r="U34" s="93">
        <v>1</v>
      </c>
      <c r="V34" s="93">
        <v>1</v>
      </c>
      <c r="W34" s="93">
        <v>1</v>
      </c>
      <c r="X34" s="93">
        <v>1</v>
      </c>
      <c r="Y34" s="13"/>
      <c r="Z34" s="13"/>
      <c r="AA34" s="12"/>
      <c r="AB34" s="12"/>
      <c r="AC34" s="12"/>
      <c r="AD34" s="69"/>
      <c r="AE34" s="125" t="s">
        <v>183</v>
      </c>
      <c r="AF34" s="126">
        <v>33000</v>
      </c>
      <c r="AG34" s="127">
        <v>27500</v>
      </c>
      <c r="AH34" s="144">
        <v>33000</v>
      </c>
      <c r="AI34" s="142"/>
      <c r="AJ34" s="145" t="s">
        <v>127</v>
      </c>
      <c r="AK34" s="145" t="s">
        <v>127</v>
      </c>
      <c r="AL34" s="145" t="s">
        <v>127</v>
      </c>
      <c r="AM34" s="145" t="s">
        <v>127</v>
      </c>
      <c r="AN34" s="166" t="s">
        <v>127</v>
      </c>
      <c r="AO34" s="166" t="s">
        <v>127</v>
      </c>
      <c r="AP34" s="166" t="s">
        <v>127</v>
      </c>
      <c r="AQ34" s="166" t="s">
        <v>127</v>
      </c>
      <c r="AR34" s="169" t="s">
        <v>127</v>
      </c>
      <c r="AS34" s="169" t="s">
        <v>127</v>
      </c>
      <c r="AT34" s="94" t="s">
        <v>172</v>
      </c>
      <c r="AU34" s="94"/>
      <c r="AV34" s="94"/>
      <c r="AW34" s="94"/>
      <c r="BQ34" s="54"/>
      <c r="BR34" s="54"/>
      <c r="BS34" s="54"/>
      <c r="BT34" s="54"/>
      <c r="BU34" s="54"/>
      <c r="BV34" s="54"/>
      <c r="BW34" s="54"/>
      <c r="BX34" s="54"/>
      <c r="BY34" s="54"/>
    </row>
    <row r="35" spans="1:77" s="36" customFormat="1" ht="21" customHeight="1" x14ac:dyDescent="0.4">
      <c r="A35" s="94" t="s">
        <v>171</v>
      </c>
      <c r="B35" s="95" t="s">
        <v>101</v>
      </c>
      <c r="C35" s="9"/>
      <c r="D35" s="10"/>
      <c r="E35" s="11"/>
      <c r="F35" s="11"/>
      <c r="G35" s="10"/>
      <c r="H35" s="10"/>
      <c r="I35" s="10"/>
      <c r="J35" s="10"/>
      <c r="K35" s="10"/>
      <c r="L35" s="10"/>
      <c r="M35" s="10"/>
      <c r="N35" s="10"/>
      <c r="O35" s="10"/>
      <c r="P35" s="11"/>
      <c r="Q35" s="10"/>
      <c r="R35" s="10"/>
      <c r="S35" s="10"/>
      <c r="T35" s="10"/>
      <c r="U35" s="93">
        <v>1</v>
      </c>
      <c r="V35" s="93">
        <v>1</v>
      </c>
      <c r="W35" s="93">
        <v>1</v>
      </c>
      <c r="X35" s="93">
        <v>1</v>
      </c>
      <c r="Y35" s="93">
        <v>1</v>
      </c>
      <c r="Z35" s="93">
        <v>1</v>
      </c>
      <c r="AA35" s="12"/>
      <c r="AB35" s="12"/>
      <c r="AC35" s="12"/>
      <c r="AD35" s="69"/>
      <c r="AE35" s="125" t="s">
        <v>183</v>
      </c>
      <c r="AF35" s="126">
        <v>1926100</v>
      </c>
      <c r="AG35" s="127"/>
      <c r="AH35" s="144">
        <v>1926100</v>
      </c>
      <c r="AI35" s="142"/>
      <c r="AJ35" s="145" t="s">
        <v>127</v>
      </c>
      <c r="AK35" s="145" t="s">
        <v>127</v>
      </c>
      <c r="AL35" s="145" t="s">
        <v>127</v>
      </c>
      <c r="AM35" s="145" t="s">
        <v>127</v>
      </c>
      <c r="AN35" s="166" t="s">
        <v>127</v>
      </c>
      <c r="AO35" s="166" t="s">
        <v>127</v>
      </c>
      <c r="AP35" s="166" t="s">
        <v>127</v>
      </c>
      <c r="AQ35" s="166" t="s">
        <v>127</v>
      </c>
      <c r="AR35" s="169" t="s">
        <v>127</v>
      </c>
      <c r="AS35" s="169" t="s">
        <v>127</v>
      </c>
      <c r="AT35" s="94" t="s">
        <v>181</v>
      </c>
      <c r="AU35" s="94"/>
      <c r="AV35" s="94"/>
      <c r="AW35" s="94"/>
      <c r="BQ35" s="54"/>
      <c r="BR35" s="54"/>
      <c r="BS35" s="54"/>
      <c r="BT35" s="54"/>
      <c r="BU35" s="54"/>
      <c r="BV35" s="54"/>
      <c r="BW35" s="54"/>
      <c r="BX35" s="54"/>
      <c r="BY35" s="54"/>
    </row>
    <row r="36" spans="1:77" ht="21" customHeight="1" x14ac:dyDescent="0.4">
      <c r="A36" s="94" t="s">
        <v>24</v>
      </c>
      <c r="B36" s="95" t="s">
        <v>101</v>
      </c>
      <c r="C36" s="9"/>
      <c r="D36" s="10"/>
      <c r="E36" s="10"/>
      <c r="F36" s="10"/>
      <c r="G36" s="10"/>
      <c r="H36" s="10"/>
      <c r="I36" s="10"/>
      <c r="J36" s="10"/>
      <c r="K36" s="10"/>
      <c r="L36" s="10"/>
      <c r="M36" s="10"/>
      <c r="N36" s="10"/>
      <c r="O36" s="10"/>
      <c r="P36" s="11"/>
      <c r="Q36" s="10"/>
      <c r="R36" s="80">
        <v>1</v>
      </c>
      <c r="S36" s="10"/>
      <c r="T36" s="10"/>
      <c r="U36" s="93">
        <v>1</v>
      </c>
      <c r="V36" s="93">
        <v>1</v>
      </c>
      <c r="W36" s="93">
        <v>1</v>
      </c>
      <c r="X36" s="93">
        <v>1</v>
      </c>
      <c r="Y36" s="93">
        <v>1</v>
      </c>
      <c r="Z36" s="93">
        <v>1</v>
      </c>
      <c r="AA36" s="93">
        <v>1</v>
      </c>
      <c r="AB36" s="93">
        <v>1</v>
      </c>
      <c r="AC36" s="93">
        <v>1</v>
      </c>
      <c r="AD36" s="93">
        <v>1</v>
      </c>
      <c r="AE36" s="125" t="s">
        <v>186</v>
      </c>
      <c r="AF36" s="126">
        <v>23000000</v>
      </c>
      <c r="AG36" s="127">
        <f>(165800*120%)*0.9</f>
        <v>179064</v>
      </c>
      <c r="AH36" s="144"/>
      <c r="AI36" s="142">
        <f t="shared" si="5"/>
        <v>0</v>
      </c>
      <c r="AJ36" s="145" t="s">
        <v>127</v>
      </c>
      <c r="AK36" s="145" t="s">
        <v>127</v>
      </c>
      <c r="AL36" s="150" t="s">
        <v>127</v>
      </c>
      <c r="AM36" s="150" t="s">
        <v>127</v>
      </c>
      <c r="AN36" s="166" t="s">
        <v>127</v>
      </c>
      <c r="AO36" s="167" t="s">
        <v>127</v>
      </c>
      <c r="AP36" s="167" t="s">
        <v>127</v>
      </c>
      <c r="AQ36" s="168" t="s">
        <v>127</v>
      </c>
      <c r="AR36" s="169" t="s">
        <v>127</v>
      </c>
      <c r="AS36" s="170" t="s">
        <v>127</v>
      </c>
      <c r="AT36" s="94" t="s">
        <v>176</v>
      </c>
      <c r="AU36" s="94"/>
      <c r="AV36" s="94"/>
      <c r="AW36" s="94"/>
    </row>
    <row r="37" spans="1:77" ht="21" customHeight="1" x14ac:dyDescent="0.4">
      <c r="A37" s="94" t="s">
        <v>25</v>
      </c>
      <c r="B37" s="95" t="s">
        <v>100</v>
      </c>
      <c r="C37" s="9"/>
      <c r="D37" s="10"/>
      <c r="E37" s="11"/>
      <c r="F37" s="11"/>
      <c r="G37" s="10"/>
      <c r="H37" s="10"/>
      <c r="I37" s="79">
        <v>1</v>
      </c>
      <c r="J37" s="10"/>
      <c r="K37" s="10"/>
      <c r="L37" s="10"/>
      <c r="M37" s="80">
        <v>1</v>
      </c>
      <c r="N37" s="80">
        <v>1</v>
      </c>
      <c r="O37" s="80">
        <v>1</v>
      </c>
      <c r="P37" s="11"/>
      <c r="Q37" s="10"/>
      <c r="R37" s="10"/>
      <c r="S37" s="10"/>
      <c r="T37" s="10"/>
      <c r="U37" s="93">
        <v>1</v>
      </c>
      <c r="V37" s="93">
        <v>1</v>
      </c>
      <c r="W37" s="93">
        <v>1</v>
      </c>
      <c r="X37" s="93">
        <v>1</v>
      </c>
      <c r="Y37" s="93">
        <v>1</v>
      </c>
      <c r="Z37" s="93">
        <v>1</v>
      </c>
      <c r="AA37" s="93">
        <v>1</v>
      </c>
      <c r="AB37" s="93">
        <v>1</v>
      </c>
      <c r="AC37" s="93">
        <v>1</v>
      </c>
      <c r="AD37" s="93">
        <v>1</v>
      </c>
      <c r="AE37" s="125" t="s">
        <v>183</v>
      </c>
      <c r="AF37" s="126" t="s">
        <v>127</v>
      </c>
      <c r="AG37" s="127">
        <v>6000000</v>
      </c>
      <c r="AH37" s="144" t="s">
        <v>127</v>
      </c>
      <c r="AI37" s="152">
        <f t="shared" si="5"/>
        <v>0</v>
      </c>
      <c r="AJ37" s="155" t="s">
        <v>127</v>
      </c>
      <c r="AK37" s="155" t="s">
        <v>127</v>
      </c>
      <c r="AL37" s="153" t="s">
        <v>127</v>
      </c>
      <c r="AM37" s="150" t="s">
        <v>127</v>
      </c>
      <c r="AN37" s="161" t="s">
        <v>127</v>
      </c>
      <c r="AO37" s="162" t="s">
        <v>127</v>
      </c>
      <c r="AP37" s="162" t="s">
        <v>127</v>
      </c>
      <c r="AQ37" s="163" t="s">
        <v>127</v>
      </c>
      <c r="AR37" s="169" t="s">
        <v>127</v>
      </c>
      <c r="AS37" s="170" t="s">
        <v>127</v>
      </c>
      <c r="AT37" s="94" t="s">
        <v>132</v>
      </c>
      <c r="AU37" s="94"/>
      <c r="AV37" s="94"/>
      <c r="AW37" s="94"/>
    </row>
    <row r="38" spans="1:77" ht="21" customHeight="1" x14ac:dyDescent="0.4">
      <c r="A38" s="94" t="s">
        <v>26</v>
      </c>
      <c r="B38" s="95" t="s">
        <v>100</v>
      </c>
      <c r="C38" s="9"/>
      <c r="D38" s="10"/>
      <c r="E38" s="10"/>
      <c r="F38" s="10"/>
      <c r="G38" s="10"/>
      <c r="H38" s="10"/>
      <c r="I38" s="10"/>
      <c r="J38" s="79">
        <v>1</v>
      </c>
      <c r="K38" s="10"/>
      <c r="L38" s="10"/>
      <c r="M38" s="80">
        <v>1</v>
      </c>
      <c r="N38" s="10"/>
      <c r="O38" s="10"/>
      <c r="P38" s="11"/>
      <c r="Q38" s="10"/>
      <c r="R38" s="10"/>
      <c r="S38" s="10"/>
      <c r="T38" s="10"/>
      <c r="U38" s="93">
        <v>1</v>
      </c>
      <c r="V38" s="93">
        <v>1</v>
      </c>
      <c r="W38" s="93">
        <v>1</v>
      </c>
      <c r="X38" s="93">
        <v>1</v>
      </c>
      <c r="Y38" s="93">
        <v>1</v>
      </c>
      <c r="Z38" s="93">
        <v>1</v>
      </c>
      <c r="AA38" s="93">
        <v>1</v>
      </c>
      <c r="AB38" s="93">
        <v>1</v>
      </c>
      <c r="AC38" s="93">
        <v>1</v>
      </c>
      <c r="AD38" s="93">
        <v>1</v>
      </c>
      <c r="AE38" s="125" t="s">
        <v>183</v>
      </c>
      <c r="AF38" s="126" t="s">
        <v>127</v>
      </c>
      <c r="AG38" s="127" t="s">
        <v>127</v>
      </c>
      <c r="AH38" s="144" t="s">
        <v>127</v>
      </c>
      <c r="AI38" s="152">
        <f t="shared" si="5"/>
        <v>0</v>
      </c>
      <c r="AJ38" s="155" t="s">
        <v>127</v>
      </c>
      <c r="AK38" s="155" t="s">
        <v>127</v>
      </c>
      <c r="AL38" s="153" t="s">
        <v>127</v>
      </c>
      <c r="AM38" s="150" t="s">
        <v>127</v>
      </c>
      <c r="AN38" s="161" t="s">
        <v>127</v>
      </c>
      <c r="AO38" s="162" t="s">
        <v>127</v>
      </c>
      <c r="AP38" s="162" t="s">
        <v>127</v>
      </c>
      <c r="AQ38" s="163" t="s">
        <v>127</v>
      </c>
      <c r="AR38" s="169" t="s">
        <v>127</v>
      </c>
      <c r="AS38" s="170" t="s">
        <v>127</v>
      </c>
      <c r="AT38" s="94" t="s">
        <v>190</v>
      </c>
      <c r="AU38" s="94"/>
      <c r="AV38" s="94"/>
      <c r="AW38" s="94"/>
    </row>
    <row r="39" spans="1:77" ht="21" customHeight="1" x14ac:dyDescent="0.4">
      <c r="A39" s="94" t="s">
        <v>27</v>
      </c>
      <c r="B39" s="95" t="s">
        <v>100</v>
      </c>
      <c r="C39" s="9"/>
      <c r="D39" s="80">
        <v>1</v>
      </c>
      <c r="E39" s="80">
        <v>1</v>
      </c>
      <c r="F39" s="10"/>
      <c r="G39" s="10"/>
      <c r="H39" s="10"/>
      <c r="I39" s="10"/>
      <c r="J39" s="10"/>
      <c r="K39" s="10"/>
      <c r="L39" s="10"/>
      <c r="M39" s="80">
        <v>1</v>
      </c>
      <c r="N39" s="10"/>
      <c r="O39" s="10"/>
      <c r="P39" s="11"/>
      <c r="Q39" s="10"/>
      <c r="R39" s="10"/>
      <c r="S39" s="10"/>
      <c r="T39" s="10"/>
      <c r="U39" s="93">
        <v>1</v>
      </c>
      <c r="V39" s="93">
        <v>1</v>
      </c>
      <c r="W39" s="93">
        <v>1</v>
      </c>
      <c r="X39" s="93">
        <v>1</v>
      </c>
      <c r="Y39" s="93">
        <v>1</v>
      </c>
      <c r="Z39" s="93">
        <v>1</v>
      </c>
      <c r="AA39" s="93">
        <v>1</v>
      </c>
      <c r="AB39" s="93">
        <v>1</v>
      </c>
      <c r="AC39" s="93">
        <v>1</v>
      </c>
      <c r="AD39" s="93">
        <v>1</v>
      </c>
      <c r="AE39" s="125" t="s">
        <v>183</v>
      </c>
      <c r="AF39" s="126" t="s">
        <v>127</v>
      </c>
      <c r="AG39" s="127" t="s">
        <v>127</v>
      </c>
      <c r="AH39" s="144" t="s">
        <v>127</v>
      </c>
      <c r="AI39" s="152">
        <f t="shared" si="5"/>
        <v>0</v>
      </c>
      <c r="AJ39" s="155" t="s">
        <v>127</v>
      </c>
      <c r="AK39" s="155" t="s">
        <v>127</v>
      </c>
      <c r="AL39" s="153" t="s">
        <v>127</v>
      </c>
      <c r="AM39" s="150" t="s">
        <v>127</v>
      </c>
      <c r="AN39" s="161" t="s">
        <v>127</v>
      </c>
      <c r="AO39" s="162" t="s">
        <v>127</v>
      </c>
      <c r="AP39" s="162" t="s">
        <v>127</v>
      </c>
      <c r="AQ39" s="163" t="s">
        <v>127</v>
      </c>
      <c r="AR39" s="169" t="s">
        <v>127</v>
      </c>
      <c r="AS39" s="170" t="s">
        <v>127</v>
      </c>
      <c r="AT39" s="94" t="s">
        <v>191</v>
      </c>
      <c r="AU39" s="94"/>
      <c r="AV39" s="94"/>
      <c r="AW39" s="94"/>
    </row>
    <row r="40" spans="1:77" ht="21" customHeight="1" x14ac:dyDescent="0.4">
      <c r="A40" s="94" t="s">
        <v>29</v>
      </c>
      <c r="B40" s="95" t="s">
        <v>107</v>
      </c>
      <c r="C40" s="9"/>
      <c r="D40" s="10"/>
      <c r="E40" s="80">
        <v>1</v>
      </c>
      <c r="F40" s="80">
        <v>1</v>
      </c>
      <c r="G40" s="10"/>
      <c r="H40" s="10"/>
      <c r="I40" s="10"/>
      <c r="J40" s="79">
        <v>1</v>
      </c>
      <c r="K40" s="10"/>
      <c r="L40" s="10"/>
      <c r="M40" s="80">
        <v>1</v>
      </c>
      <c r="N40" s="10"/>
      <c r="O40" s="10"/>
      <c r="P40" s="11"/>
      <c r="Q40" s="10"/>
      <c r="R40" s="10"/>
      <c r="S40" s="10"/>
      <c r="T40" s="10"/>
      <c r="U40" s="93">
        <v>1</v>
      </c>
      <c r="V40" s="93">
        <v>1</v>
      </c>
      <c r="W40" s="93">
        <v>1</v>
      </c>
      <c r="X40" s="93">
        <v>1</v>
      </c>
      <c r="Y40" s="93">
        <v>1</v>
      </c>
      <c r="Z40" s="93">
        <v>1</v>
      </c>
      <c r="AA40" s="93">
        <v>1</v>
      </c>
      <c r="AB40" s="93">
        <v>1</v>
      </c>
      <c r="AC40" s="93">
        <v>1</v>
      </c>
      <c r="AD40" s="93">
        <v>1</v>
      </c>
      <c r="AE40" s="125" t="s">
        <v>183</v>
      </c>
      <c r="AF40" s="126" t="s">
        <v>127</v>
      </c>
      <c r="AG40" s="127" t="s">
        <v>127</v>
      </c>
      <c r="AH40" s="144">
        <f>2973081+32747000</f>
        <v>35720081</v>
      </c>
      <c r="AI40" s="152">
        <f t="shared" si="5"/>
        <v>457</v>
      </c>
      <c r="AJ40" s="155">
        <v>403</v>
      </c>
      <c r="AK40" s="155">
        <v>54</v>
      </c>
      <c r="AL40" s="153" t="s">
        <v>127</v>
      </c>
      <c r="AM40" s="150" t="s">
        <v>127</v>
      </c>
      <c r="AN40" s="161" t="s">
        <v>127</v>
      </c>
      <c r="AO40" s="162" t="s">
        <v>127</v>
      </c>
      <c r="AP40" s="162" t="s">
        <v>127</v>
      </c>
      <c r="AQ40" s="163" t="s">
        <v>127</v>
      </c>
      <c r="AR40" s="169" t="s">
        <v>127</v>
      </c>
      <c r="AS40" s="170" t="s">
        <v>127</v>
      </c>
      <c r="AT40" s="94" t="s">
        <v>192</v>
      </c>
      <c r="AU40" s="94"/>
      <c r="AV40" s="94"/>
      <c r="AW40" s="94"/>
    </row>
    <row r="41" spans="1:77" ht="21" customHeight="1" x14ac:dyDescent="0.4">
      <c r="A41" s="94" t="s">
        <v>30</v>
      </c>
      <c r="B41" s="95" t="s">
        <v>107</v>
      </c>
      <c r="C41" s="9"/>
      <c r="D41" s="10"/>
      <c r="E41" s="10"/>
      <c r="F41" s="10"/>
      <c r="G41" s="10"/>
      <c r="H41" s="10"/>
      <c r="I41" s="10"/>
      <c r="J41" s="79">
        <v>1</v>
      </c>
      <c r="K41" s="10"/>
      <c r="L41" s="10"/>
      <c r="M41" s="10"/>
      <c r="N41" s="10"/>
      <c r="O41" s="10"/>
      <c r="P41" s="11"/>
      <c r="Q41" s="10"/>
      <c r="R41" s="10"/>
      <c r="S41" s="10"/>
      <c r="T41" s="10"/>
      <c r="U41" s="93">
        <v>1</v>
      </c>
      <c r="V41" s="93">
        <v>1</v>
      </c>
      <c r="W41" s="93">
        <v>1</v>
      </c>
      <c r="X41" s="93">
        <v>1</v>
      </c>
      <c r="Y41" s="93">
        <v>1</v>
      </c>
      <c r="Z41" s="93">
        <v>1</v>
      </c>
      <c r="AA41" s="93">
        <v>1</v>
      </c>
      <c r="AB41" s="93">
        <v>1</v>
      </c>
      <c r="AC41" s="93">
        <v>1</v>
      </c>
      <c r="AD41" s="93">
        <v>1</v>
      </c>
      <c r="AE41" s="125" t="s">
        <v>183</v>
      </c>
      <c r="AF41" s="139" t="s">
        <v>127</v>
      </c>
      <c r="AG41" s="127" t="s">
        <v>127</v>
      </c>
      <c r="AH41" s="154">
        <v>16796951</v>
      </c>
      <c r="AI41" s="152">
        <f t="shared" si="5"/>
        <v>1608</v>
      </c>
      <c r="AJ41" s="155">
        <v>707</v>
      </c>
      <c r="AK41" s="155">
        <v>901</v>
      </c>
      <c r="AL41" s="153" t="s">
        <v>127</v>
      </c>
      <c r="AM41" s="150" t="s">
        <v>127</v>
      </c>
      <c r="AN41" s="161" t="s">
        <v>127</v>
      </c>
      <c r="AO41" s="162" t="s">
        <v>127</v>
      </c>
      <c r="AP41" s="162" t="s">
        <v>127</v>
      </c>
      <c r="AQ41" s="163" t="s">
        <v>127</v>
      </c>
      <c r="AR41" s="169" t="s">
        <v>127</v>
      </c>
      <c r="AS41" s="170" t="s">
        <v>127</v>
      </c>
      <c r="AT41" s="94" t="s">
        <v>193</v>
      </c>
      <c r="AU41" s="94"/>
      <c r="AV41" s="94"/>
      <c r="AW41" s="94"/>
    </row>
    <row r="42" spans="1:77" ht="21" customHeight="1" x14ac:dyDescent="0.4">
      <c r="A42" s="94" t="s">
        <v>31</v>
      </c>
      <c r="B42" s="95" t="s">
        <v>108</v>
      </c>
      <c r="C42" s="81">
        <v>1</v>
      </c>
      <c r="D42" s="80">
        <v>1</v>
      </c>
      <c r="E42" s="80">
        <v>1</v>
      </c>
      <c r="F42" s="80">
        <v>1</v>
      </c>
      <c r="G42" s="10"/>
      <c r="H42" s="10"/>
      <c r="I42" s="10"/>
      <c r="J42" s="10"/>
      <c r="K42" s="10"/>
      <c r="L42" s="10"/>
      <c r="M42" s="80">
        <v>1</v>
      </c>
      <c r="N42" s="80">
        <v>1</v>
      </c>
      <c r="O42" s="10"/>
      <c r="P42" s="11"/>
      <c r="Q42" s="10"/>
      <c r="R42" s="10"/>
      <c r="S42" s="10"/>
      <c r="T42" s="10"/>
      <c r="U42" s="93">
        <v>1</v>
      </c>
      <c r="V42" s="93">
        <v>1</v>
      </c>
      <c r="W42" s="93">
        <v>1</v>
      </c>
      <c r="X42" s="93">
        <v>1</v>
      </c>
      <c r="Y42" s="93">
        <v>1</v>
      </c>
      <c r="Z42" s="93">
        <v>1</v>
      </c>
      <c r="AA42" s="93">
        <v>1</v>
      </c>
      <c r="AB42" s="93">
        <v>1</v>
      </c>
      <c r="AC42" s="93">
        <v>1</v>
      </c>
      <c r="AD42" s="93">
        <v>1</v>
      </c>
      <c r="AE42" s="125" t="s">
        <v>183</v>
      </c>
      <c r="AF42" s="126" t="s">
        <v>127</v>
      </c>
      <c r="AG42" s="127" t="s">
        <v>127</v>
      </c>
      <c r="AH42" s="144" t="s">
        <v>127</v>
      </c>
      <c r="AI42" s="152">
        <f t="shared" si="5"/>
        <v>0</v>
      </c>
      <c r="AJ42" s="155" t="s">
        <v>127</v>
      </c>
      <c r="AK42" s="155" t="s">
        <v>127</v>
      </c>
      <c r="AL42" s="153" t="s">
        <v>127</v>
      </c>
      <c r="AM42" s="150" t="s">
        <v>127</v>
      </c>
      <c r="AN42" s="161" t="s">
        <v>127</v>
      </c>
      <c r="AO42" s="162" t="s">
        <v>127</v>
      </c>
      <c r="AP42" s="162" t="s">
        <v>127</v>
      </c>
      <c r="AQ42" s="163" t="s">
        <v>127</v>
      </c>
      <c r="AR42" s="169" t="s">
        <v>127</v>
      </c>
      <c r="AS42" s="170" t="s">
        <v>127</v>
      </c>
      <c r="AT42" s="94" t="s">
        <v>194</v>
      </c>
      <c r="AU42" s="94"/>
      <c r="AV42" s="94"/>
      <c r="AW42" s="94"/>
    </row>
    <row r="43" spans="1:77" ht="21" customHeight="1" x14ac:dyDescent="0.4">
      <c r="A43" s="94" t="s">
        <v>32</v>
      </c>
      <c r="B43" s="95" t="s">
        <v>107</v>
      </c>
      <c r="C43" s="81">
        <v>1</v>
      </c>
      <c r="D43" s="10"/>
      <c r="E43" s="10"/>
      <c r="F43" s="10"/>
      <c r="G43" s="10"/>
      <c r="H43" s="10"/>
      <c r="I43" s="10"/>
      <c r="J43" s="10"/>
      <c r="K43" s="10"/>
      <c r="L43" s="10"/>
      <c r="M43" s="10"/>
      <c r="N43" s="10"/>
      <c r="O43" s="10"/>
      <c r="P43" s="11"/>
      <c r="Q43" s="10"/>
      <c r="R43" s="10"/>
      <c r="S43" s="10"/>
      <c r="T43" s="10"/>
      <c r="U43" s="93">
        <v>1</v>
      </c>
      <c r="V43" s="93">
        <v>1</v>
      </c>
      <c r="W43" s="93">
        <v>1</v>
      </c>
      <c r="X43" s="93">
        <v>1</v>
      </c>
      <c r="Y43" s="93">
        <v>1</v>
      </c>
      <c r="Z43" s="93">
        <v>1</v>
      </c>
      <c r="AA43" s="93">
        <v>1</v>
      </c>
      <c r="AB43" s="93">
        <v>1</v>
      </c>
      <c r="AC43" s="93">
        <v>1</v>
      </c>
      <c r="AD43" s="93">
        <v>1</v>
      </c>
      <c r="AE43" s="125" t="s">
        <v>183</v>
      </c>
      <c r="AF43" s="126" t="s">
        <v>127</v>
      </c>
      <c r="AG43" s="127" t="s">
        <v>127</v>
      </c>
      <c r="AH43" s="144" t="s">
        <v>127</v>
      </c>
      <c r="AI43" s="152">
        <f t="shared" si="5"/>
        <v>0</v>
      </c>
      <c r="AJ43" s="155" t="s">
        <v>127</v>
      </c>
      <c r="AK43" s="155" t="s">
        <v>127</v>
      </c>
      <c r="AL43" s="153" t="s">
        <v>127</v>
      </c>
      <c r="AM43" s="150" t="s">
        <v>127</v>
      </c>
      <c r="AN43" s="161" t="s">
        <v>127</v>
      </c>
      <c r="AO43" s="162" t="s">
        <v>127</v>
      </c>
      <c r="AP43" s="162" t="s">
        <v>127</v>
      </c>
      <c r="AQ43" s="163" t="s">
        <v>127</v>
      </c>
      <c r="AR43" s="169" t="s">
        <v>127</v>
      </c>
      <c r="AS43" s="170" t="s">
        <v>127</v>
      </c>
      <c r="AT43" s="94" t="s">
        <v>195</v>
      </c>
      <c r="AU43" s="94"/>
      <c r="AV43" s="94"/>
      <c r="AW43" s="94"/>
    </row>
    <row r="44" spans="1:77" ht="21" customHeight="1" x14ac:dyDescent="0.4">
      <c r="A44" s="94" t="s">
        <v>36</v>
      </c>
      <c r="B44" s="95" t="s">
        <v>107</v>
      </c>
      <c r="C44" s="81">
        <v>1</v>
      </c>
      <c r="D44" s="10"/>
      <c r="E44" s="10"/>
      <c r="F44" s="10"/>
      <c r="G44" s="10"/>
      <c r="H44" s="10"/>
      <c r="I44" s="10"/>
      <c r="J44" s="10"/>
      <c r="K44" s="10"/>
      <c r="L44" s="10"/>
      <c r="M44" s="10"/>
      <c r="N44" s="10"/>
      <c r="O44" s="10"/>
      <c r="P44" s="11"/>
      <c r="Q44" s="10"/>
      <c r="R44" s="10"/>
      <c r="S44" s="10"/>
      <c r="T44" s="10"/>
      <c r="U44" s="93">
        <v>1</v>
      </c>
      <c r="V44" s="93">
        <v>1</v>
      </c>
      <c r="W44" s="93">
        <v>1</v>
      </c>
      <c r="X44" s="93">
        <v>1</v>
      </c>
      <c r="Y44" s="93">
        <v>1</v>
      </c>
      <c r="Z44" s="93">
        <v>1</v>
      </c>
      <c r="AA44" s="93">
        <v>1</v>
      </c>
      <c r="AB44" s="93">
        <v>1</v>
      </c>
      <c r="AC44" s="93">
        <v>1</v>
      </c>
      <c r="AD44" s="93">
        <v>1</v>
      </c>
      <c r="AE44" s="125" t="s">
        <v>183</v>
      </c>
      <c r="AF44" s="126">
        <v>6500000</v>
      </c>
      <c r="AG44" s="127" t="s">
        <v>127</v>
      </c>
      <c r="AH44" s="144">
        <v>6400000</v>
      </c>
      <c r="AI44" s="152">
        <f t="shared" si="5"/>
        <v>0</v>
      </c>
      <c r="AJ44" s="155" t="s">
        <v>127</v>
      </c>
      <c r="AK44" s="155" t="s">
        <v>127</v>
      </c>
      <c r="AL44" s="153" t="s">
        <v>127</v>
      </c>
      <c r="AM44" s="150" t="s">
        <v>127</v>
      </c>
      <c r="AN44" s="161" t="s">
        <v>127</v>
      </c>
      <c r="AO44" s="162" t="s">
        <v>127</v>
      </c>
      <c r="AP44" s="162" t="s">
        <v>127</v>
      </c>
      <c r="AQ44" s="163" t="s">
        <v>127</v>
      </c>
      <c r="AR44" s="169" t="s">
        <v>127</v>
      </c>
      <c r="AS44" s="170" t="s">
        <v>127</v>
      </c>
      <c r="AT44" s="94" t="s">
        <v>196</v>
      </c>
      <c r="AU44" s="94"/>
      <c r="AV44" s="94"/>
      <c r="AW44" s="94"/>
    </row>
    <row r="45" spans="1:77" ht="21" customHeight="1" x14ac:dyDescent="0.4">
      <c r="A45" s="94" t="s">
        <v>37</v>
      </c>
      <c r="B45" s="95" t="s">
        <v>108</v>
      </c>
      <c r="C45" s="81">
        <v>1</v>
      </c>
      <c r="D45" s="80">
        <v>1</v>
      </c>
      <c r="E45" s="80">
        <v>1</v>
      </c>
      <c r="F45" s="80">
        <v>1</v>
      </c>
      <c r="G45" s="10"/>
      <c r="H45" s="10"/>
      <c r="I45" s="10"/>
      <c r="J45" s="10"/>
      <c r="K45" s="10"/>
      <c r="L45" s="10"/>
      <c r="M45" s="80">
        <v>1</v>
      </c>
      <c r="N45" s="10"/>
      <c r="O45" s="10"/>
      <c r="P45" s="11"/>
      <c r="Q45" s="10"/>
      <c r="R45" s="10"/>
      <c r="S45" s="10"/>
      <c r="T45" s="10"/>
      <c r="U45" s="93">
        <v>1</v>
      </c>
      <c r="V45" s="93">
        <v>1</v>
      </c>
      <c r="W45" s="93">
        <v>1</v>
      </c>
      <c r="X45" s="93">
        <v>1</v>
      </c>
      <c r="Y45" s="93">
        <v>1</v>
      </c>
      <c r="Z45" s="93">
        <v>1</v>
      </c>
      <c r="AA45" s="93">
        <v>1</v>
      </c>
      <c r="AB45" s="93">
        <v>1</v>
      </c>
      <c r="AC45" s="93">
        <v>1</v>
      </c>
      <c r="AD45" s="93">
        <v>1</v>
      </c>
      <c r="AE45" s="125" t="s">
        <v>183</v>
      </c>
      <c r="AF45" s="126" t="s">
        <v>127</v>
      </c>
      <c r="AG45" s="127" t="s">
        <v>127</v>
      </c>
      <c r="AH45" s="144" t="s">
        <v>127</v>
      </c>
      <c r="AI45" s="152">
        <f t="shared" si="5"/>
        <v>0</v>
      </c>
      <c r="AJ45" s="155" t="s">
        <v>127</v>
      </c>
      <c r="AK45" s="155" t="s">
        <v>127</v>
      </c>
      <c r="AL45" s="153" t="s">
        <v>127</v>
      </c>
      <c r="AM45" s="150" t="s">
        <v>127</v>
      </c>
      <c r="AN45" s="161" t="s">
        <v>127</v>
      </c>
      <c r="AO45" s="162" t="s">
        <v>127</v>
      </c>
      <c r="AP45" s="162" t="s">
        <v>127</v>
      </c>
      <c r="AQ45" s="163" t="s">
        <v>127</v>
      </c>
      <c r="AR45" s="169" t="s">
        <v>127</v>
      </c>
      <c r="AS45" s="170" t="s">
        <v>127</v>
      </c>
      <c r="AT45" s="94" t="s">
        <v>197</v>
      </c>
      <c r="AU45" s="94"/>
      <c r="AV45" s="94"/>
      <c r="AW45" s="94"/>
    </row>
    <row r="46" spans="1:77" ht="21" customHeight="1" x14ac:dyDescent="0.4">
      <c r="A46" s="94" t="s">
        <v>38</v>
      </c>
      <c r="B46" s="95" t="s">
        <v>108</v>
      </c>
      <c r="C46" s="81">
        <v>1</v>
      </c>
      <c r="D46" s="80">
        <v>1</v>
      </c>
      <c r="E46" s="80">
        <v>1</v>
      </c>
      <c r="F46" s="80">
        <v>1</v>
      </c>
      <c r="G46" s="79">
        <v>1</v>
      </c>
      <c r="H46" s="10"/>
      <c r="I46" s="10"/>
      <c r="J46" s="10"/>
      <c r="K46" s="10"/>
      <c r="L46" s="10"/>
      <c r="M46" s="80">
        <v>1</v>
      </c>
      <c r="N46" s="10"/>
      <c r="O46" s="10"/>
      <c r="P46" s="11"/>
      <c r="Q46" s="10"/>
      <c r="R46" s="10"/>
      <c r="S46" s="10"/>
      <c r="T46" s="10"/>
      <c r="U46" s="93">
        <v>1</v>
      </c>
      <c r="V46" s="93">
        <v>1</v>
      </c>
      <c r="W46" s="93">
        <v>1</v>
      </c>
      <c r="X46" s="93">
        <v>1</v>
      </c>
      <c r="Y46" s="93">
        <v>1</v>
      </c>
      <c r="Z46" s="93">
        <v>1</v>
      </c>
      <c r="AA46" s="93">
        <v>1</v>
      </c>
      <c r="AB46" s="93">
        <v>1</v>
      </c>
      <c r="AC46" s="93">
        <v>1</v>
      </c>
      <c r="AD46" s="93">
        <v>1</v>
      </c>
      <c r="AE46" s="125" t="s">
        <v>184</v>
      </c>
      <c r="AF46" s="126">
        <v>50000000</v>
      </c>
      <c r="AG46" s="127" t="s">
        <v>127</v>
      </c>
      <c r="AH46" s="144" t="s">
        <v>127</v>
      </c>
      <c r="AI46" s="152">
        <f t="shared" si="5"/>
        <v>0</v>
      </c>
      <c r="AJ46" s="155" t="s">
        <v>127</v>
      </c>
      <c r="AK46" s="155" t="s">
        <v>127</v>
      </c>
      <c r="AL46" s="153" t="s">
        <v>127</v>
      </c>
      <c r="AM46" s="150" t="s">
        <v>127</v>
      </c>
      <c r="AN46" s="161" t="s">
        <v>127</v>
      </c>
      <c r="AO46" s="162" t="s">
        <v>127</v>
      </c>
      <c r="AP46" s="162" t="s">
        <v>127</v>
      </c>
      <c r="AQ46" s="163" t="s">
        <v>127</v>
      </c>
      <c r="AR46" s="169" t="s">
        <v>127</v>
      </c>
      <c r="AS46" s="170" t="s">
        <v>127</v>
      </c>
      <c r="AT46" s="94" t="s">
        <v>197</v>
      </c>
      <c r="AU46" s="94"/>
      <c r="AV46" s="94"/>
      <c r="AW46" s="94"/>
    </row>
    <row r="47" spans="1:77" ht="21" customHeight="1" x14ac:dyDescent="0.4">
      <c r="A47" s="94" t="s">
        <v>39</v>
      </c>
      <c r="B47" s="95" t="s">
        <v>108</v>
      </c>
      <c r="C47" s="81">
        <v>1</v>
      </c>
      <c r="D47" s="80">
        <v>1</v>
      </c>
      <c r="E47" s="80">
        <v>1</v>
      </c>
      <c r="F47" s="80">
        <v>1</v>
      </c>
      <c r="G47" s="10"/>
      <c r="H47" s="10"/>
      <c r="I47" s="10"/>
      <c r="J47" s="10"/>
      <c r="K47" s="10"/>
      <c r="L47" s="10"/>
      <c r="M47" s="80">
        <v>1</v>
      </c>
      <c r="N47" s="10"/>
      <c r="O47" s="10"/>
      <c r="P47" s="11"/>
      <c r="Q47" s="10"/>
      <c r="R47" s="10"/>
      <c r="S47" s="10"/>
      <c r="T47" s="10"/>
      <c r="U47" s="93">
        <v>1</v>
      </c>
      <c r="V47" s="93">
        <v>1</v>
      </c>
      <c r="W47" s="93">
        <v>1</v>
      </c>
      <c r="X47" s="93">
        <v>1</v>
      </c>
      <c r="Y47" s="93">
        <v>1</v>
      </c>
      <c r="Z47" s="93">
        <v>1</v>
      </c>
      <c r="AA47" s="93">
        <v>1</v>
      </c>
      <c r="AB47" s="93">
        <v>1</v>
      </c>
      <c r="AC47" s="93">
        <v>1</v>
      </c>
      <c r="AD47" s="93">
        <v>1</v>
      </c>
      <c r="AE47" s="125" t="s">
        <v>183</v>
      </c>
      <c r="AF47" s="126" t="s">
        <v>127</v>
      </c>
      <c r="AG47" s="127" t="s">
        <v>127</v>
      </c>
      <c r="AH47" s="144" t="s">
        <v>127</v>
      </c>
      <c r="AI47" s="152">
        <f t="shared" si="5"/>
        <v>0</v>
      </c>
      <c r="AJ47" s="155" t="s">
        <v>127</v>
      </c>
      <c r="AK47" s="155" t="s">
        <v>127</v>
      </c>
      <c r="AL47" s="153" t="s">
        <v>127</v>
      </c>
      <c r="AM47" s="150" t="s">
        <v>127</v>
      </c>
      <c r="AN47" s="161" t="s">
        <v>127</v>
      </c>
      <c r="AO47" s="162" t="s">
        <v>127</v>
      </c>
      <c r="AP47" s="162" t="s">
        <v>127</v>
      </c>
      <c r="AQ47" s="163" t="s">
        <v>127</v>
      </c>
      <c r="AR47" s="169" t="s">
        <v>127</v>
      </c>
      <c r="AS47" s="170" t="s">
        <v>127</v>
      </c>
      <c r="AT47" s="94" t="s">
        <v>197</v>
      </c>
      <c r="AU47" s="94"/>
      <c r="AV47" s="94"/>
      <c r="AW47" s="94"/>
    </row>
    <row r="48" spans="1:77" ht="21" customHeight="1" x14ac:dyDescent="0.4">
      <c r="A48" s="94" t="s">
        <v>41</v>
      </c>
      <c r="B48" s="95" t="s">
        <v>108</v>
      </c>
      <c r="C48" s="81">
        <v>1</v>
      </c>
      <c r="D48" s="10"/>
      <c r="E48" s="10"/>
      <c r="F48" s="10"/>
      <c r="G48" s="10"/>
      <c r="H48" s="10"/>
      <c r="I48" s="10"/>
      <c r="J48" s="10"/>
      <c r="K48" s="10"/>
      <c r="L48" s="10"/>
      <c r="M48" s="10"/>
      <c r="N48" s="10"/>
      <c r="O48" s="10"/>
      <c r="P48" s="11"/>
      <c r="Q48" s="10"/>
      <c r="R48" s="10"/>
      <c r="S48" s="10"/>
      <c r="T48" s="10"/>
      <c r="U48" s="93">
        <v>1</v>
      </c>
      <c r="V48" s="93">
        <v>1</v>
      </c>
      <c r="W48" s="93">
        <v>1</v>
      </c>
      <c r="X48" s="93">
        <v>1</v>
      </c>
      <c r="Y48" s="93">
        <v>1</v>
      </c>
      <c r="Z48" s="93">
        <v>1</v>
      </c>
      <c r="AA48" s="12"/>
      <c r="AB48" s="12"/>
      <c r="AC48" s="12"/>
      <c r="AD48" s="69"/>
      <c r="AE48" s="125" t="s">
        <v>183</v>
      </c>
      <c r="AF48" s="126" t="s">
        <v>127</v>
      </c>
      <c r="AG48" s="127" t="s">
        <v>127</v>
      </c>
      <c r="AH48" s="144" t="s">
        <v>127</v>
      </c>
      <c r="AI48" s="152">
        <f t="shared" si="5"/>
        <v>0</v>
      </c>
      <c r="AJ48" s="155" t="s">
        <v>127</v>
      </c>
      <c r="AK48" s="155" t="s">
        <v>127</v>
      </c>
      <c r="AL48" s="153" t="s">
        <v>127</v>
      </c>
      <c r="AM48" s="150" t="s">
        <v>127</v>
      </c>
      <c r="AN48" s="161" t="s">
        <v>127</v>
      </c>
      <c r="AO48" s="162" t="s">
        <v>127</v>
      </c>
      <c r="AP48" s="162" t="s">
        <v>127</v>
      </c>
      <c r="AQ48" s="163" t="s">
        <v>127</v>
      </c>
      <c r="AR48" s="169" t="s">
        <v>127</v>
      </c>
      <c r="AS48" s="170" t="s">
        <v>127</v>
      </c>
      <c r="AT48" s="94" t="s">
        <v>198</v>
      </c>
      <c r="AU48" s="94"/>
      <c r="AV48" s="94"/>
      <c r="AW48" s="94"/>
    </row>
    <row r="49" spans="1:77" ht="21" customHeight="1" x14ac:dyDescent="0.4">
      <c r="A49" s="94" t="s">
        <v>42</v>
      </c>
      <c r="B49" s="95" t="s">
        <v>108</v>
      </c>
      <c r="C49" s="81">
        <v>1</v>
      </c>
      <c r="D49" s="10"/>
      <c r="E49" s="10"/>
      <c r="F49" s="10"/>
      <c r="G49" s="10"/>
      <c r="H49" s="10"/>
      <c r="I49" s="10"/>
      <c r="J49" s="10"/>
      <c r="K49" s="10"/>
      <c r="L49" s="10"/>
      <c r="M49" s="10"/>
      <c r="N49" s="10"/>
      <c r="O49" s="10"/>
      <c r="P49" s="11"/>
      <c r="Q49" s="10"/>
      <c r="R49" s="10"/>
      <c r="S49" s="10"/>
      <c r="T49" s="10"/>
      <c r="U49" s="93">
        <v>1</v>
      </c>
      <c r="V49" s="93">
        <v>1</v>
      </c>
      <c r="W49" s="93">
        <v>1</v>
      </c>
      <c r="X49" s="93">
        <v>1</v>
      </c>
      <c r="Y49" s="93">
        <v>1</v>
      </c>
      <c r="Z49" s="93">
        <v>1</v>
      </c>
      <c r="AA49" s="12"/>
      <c r="AB49" s="12"/>
      <c r="AC49" s="12"/>
      <c r="AD49" s="69"/>
      <c r="AE49" s="125" t="s">
        <v>183</v>
      </c>
      <c r="AF49" s="126" t="s">
        <v>127</v>
      </c>
      <c r="AG49" s="127" t="s">
        <v>127</v>
      </c>
      <c r="AH49" s="144" t="s">
        <v>127</v>
      </c>
      <c r="AI49" s="152">
        <f t="shared" si="5"/>
        <v>0</v>
      </c>
      <c r="AJ49" s="155" t="s">
        <v>127</v>
      </c>
      <c r="AK49" s="155" t="s">
        <v>127</v>
      </c>
      <c r="AL49" s="153" t="s">
        <v>127</v>
      </c>
      <c r="AM49" s="150" t="s">
        <v>127</v>
      </c>
      <c r="AN49" s="161" t="s">
        <v>127</v>
      </c>
      <c r="AO49" s="162" t="s">
        <v>127</v>
      </c>
      <c r="AP49" s="162" t="s">
        <v>127</v>
      </c>
      <c r="AQ49" s="163" t="s">
        <v>127</v>
      </c>
      <c r="AR49" s="169" t="s">
        <v>127</v>
      </c>
      <c r="AS49" s="170" t="s">
        <v>127</v>
      </c>
      <c r="AT49" s="171" t="s">
        <v>127</v>
      </c>
      <c r="AU49" s="94"/>
      <c r="AV49" s="94"/>
      <c r="AW49" s="94"/>
    </row>
    <row r="50" spans="1:77" ht="21" customHeight="1" x14ac:dyDescent="0.4">
      <c r="A50" s="94" t="s">
        <v>43</v>
      </c>
      <c r="B50" s="95" t="s">
        <v>108</v>
      </c>
      <c r="C50" s="81">
        <v>1</v>
      </c>
      <c r="D50" s="10"/>
      <c r="E50" s="10"/>
      <c r="F50" s="10"/>
      <c r="G50" s="10"/>
      <c r="H50" s="10"/>
      <c r="I50" s="10"/>
      <c r="J50" s="10"/>
      <c r="K50" s="10"/>
      <c r="L50" s="10"/>
      <c r="M50" s="10"/>
      <c r="N50" s="10"/>
      <c r="O50" s="10"/>
      <c r="P50" s="11"/>
      <c r="Q50" s="10"/>
      <c r="R50" s="10"/>
      <c r="S50" s="10"/>
      <c r="T50" s="10"/>
      <c r="U50" s="93">
        <v>1</v>
      </c>
      <c r="V50" s="93">
        <v>1</v>
      </c>
      <c r="W50" s="93">
        <v>1</v>
      </c>
      <c r="X50" s="93">
        <v>1</v>
      </c>
      <c r="Y50" s="93">
        <v>1</v>
      </c>
      <c r="Z50" s="93">
        <v>1</v>
      </c>
      <c r="AA50" s="12"/>
      <c r="AB50" s="12"/>
      <c r="AC50" s="12"/>
      <c r="AD50" s="69"/>
      <c r="AE50" s="125" t="s">
        <v>183</v>
      </c>
      <c r="AF50" s="126" t="s">
        <v>127</v>
      </c>
      <c r="AG50" s="127" t="s">
        <v>127</v>
      </c>
      <c r="AH50" s="144" t="s">
        <v>127</v>
      </c>
      <c r="AI50" s="152">
        <f t="shared" si="5"/>
        <v>0</v>
      </c>
      <c r="AJ50" s="155" t="s">
        <v>127</v>
      </c>
      <c r="AK50" s="155" t="s">
        <v>127</v>
      </c>
      <c r="AL50" s="153" t="s">
        <v>127</v>
      </c>
      <c r="AM50" s="150" t="s">
        <v>127</v>
      </c>
      <c r="AN50" s="161" t="s">
        <v>127</v>
      </c>
      <c r="AO50" s="162" t="s">
        <v>127</v>
      </c>
      <c r="AP50" s="162" t="s">
        <v>127</v>
      </c>
      <c r="AQ50" s="163" t="s">
        <v>127</v>
      </c>
      <c r="AR50" s="169" t="s">
        <v>127</v>
      </c>
      <c r="AS50" s="170" t="s">
        <v>127</v>
      </c>
      <c r="AT50" s="171" t="s">
        <v>127</v>
      </c>
      <c r="AU50" s="94"/>
      <c r="AV50" s="94"/>
      <c r="AW50" s="94"/>
    </row>
    <row r="51" spans="1:77" ht="21" customHeight="1" x14ac:dyDescent="0.4">
      <c r="A51" s="94" t="s">
        <v>44</v>
      </c>
      <c r="B51" s="95" t="s">
        <v>126</v>
      </c>
      <c r="C51" s="81">
        <v>1</v>
      </c>
      <c r="D51" s="11"/>
      <c r="E51" s="11"/>
      <c r="F51" s="10"/>
      <c r="G51" s="10"/>
      <c r="H51" s="10"/>
      <c r="I51" s="10"/>
      <c r="J51" s="10"/>
      <c r="K51" s="10"/>
      <c r="L51" s="10"/>
      <c r="M51" s="10"/>
      <c r="N51" s="10"/>
      <c r="O51" s="10"/>
      <c r="P51" s="11"/>
      <c r="Q51" s="10"/>
      <c r="R51" s="10"/>
      <c r="S51" s="10"/>
      <c r="T51" s="10"/>
      <c r="U51" s="93">
        <v>1</v>
      </c>
      <c r="V51" s="93">
        <v>1</v>
      </c>
      <c r="W51" s="93">
        <v>1</v>
      </c>
      <c r="X51" s="93">
        <v>1</v>
      </c>
      <c r="Y51" s="93">
        <v>1</v>
      </c>
      <c r="Z51" s="93">
        <v>1</v>
      </c>
      <c r="AA51" s="12"/>
      <c r="AB51" s="12"/>
      <c r="AC51" s="12"/>
      <c r="AD51" s="69"/>
      <c r="AE51" s="125" t="s">
        <v>185</v>
      </c>
      <c r="AF51" s="126">
        <v>100000000</v>
      </c>
      <c r="AG51" s="127" t="s">
        <v>127</v>
      </c>
      <c r="AH51" s="144" t="s">
        <v>127</v>
      </c>
      <c r="AI51" s="152">
        <f t="shared" si="5"/>
        <v>0</v>
      </c>
      <c r="AJ51" s="155" t="s">
        <v>127</v>
      </c>
      <c r="AK51" s="155" t="s">
        <v>127</v>
      </c>
      <c r="AL51" s="153" t="s">
        <v>127</v>
      </c>
      <c r="AM51" s="150" t="s">
        <v>127</v>
      </c>
      <c r="AN51" s="161" t="s">
        <v>127</v>
      </c>
      <c r="AO51" s="162" t="s">
        <v>127</v>
      </c>
      <c r="AP51" s="162" t="s">
        <v>127</v>
      </c>
      <c r="AQ51" s="163" t="s">
        <v>127</v>
      </c>
      <c r="AR51" s="169" t="s">
        <v>127</v>
      </c>
      <c r="AS51" s="170" t="s">
        <v>127</v>
      </c>
      <c r="AT51" s="94" t="s">
        <v>199</v>
      </c>
      <c r="AU51" s="94"/>
      <c r="AV51" s="94"/>
      <c r="AW51" s="94"/>
    </row>
    <row r="52" spans="1:77" ht="21" customHeight="1" x14ac:dyDescent="0.4">
      <c r="A52" s="94" t="s">
        <v>45</v>
      </c>
      <c r="B52" s="95" t="s">
        <v>125</v>
      </c>
      <c r="C52" s="81">
        <v>1</v>
      </c>
      <c r="D52" s="10"/>
      <c r="E52" s="80">
        <v>1</v>
      </c>
      <c r="F52" s="10"/>
      <c r="G52" s="10"/>
      <c r="H52" s="10"/>
      <c r="I52" s="10"/>
      <c r="J52" s="10"/>
      <c r="K52" s="10"/>
      <c r="L52" s="10"/>
      <c r="M52" s="10"/>
      <c r="N52" s="10"/>
      <c r="O52" s="10"/>
      <c r="P52" s="11"/>
      <c r="Q52" s="10"/>
      <c r="R52" s="10"/>
      <c r="S52" s="10"/>
      <c r="T52" s="10"/>
      <c r="U52" s="93">
        <v>1</v>
      </c>
      <c r="V52" s="93">
        <v>1</v>
      </c>
      <c r="W52" s="93">
        <v>1</v>
      </c>
      <c r="X52" s="93">
        <v>1</v>
      </c>
      <c r="Y52" s="93">
        <v>1</v>
      </c>
      <c r="Z52" s="93">
        <v>1</v>
      </c>
      <c r="AA52" s="12"/>
      <c r="AB52" s="12"/>
      <c r="AC52" s="12"/>
      <c r="AD52" s="69"/>
      <c r="AE52" s="125" t="s">
        <v>186</v>
      </c>
      <c r="AF52" s="126" t="s">
        <v>127</v>
      </c>
      <c r="AG52" s="127" t="s">
        <v>127</v>
      </c>
      <c r="AH52" s="144" t="s">
        <v>127</v>
      </c>
      <c r="AI52" s="152">
        <f t="shared" si="5"/>
        <v>0</v>
      </c>
      <c r="AJ52" s="155" t="s">
        <v>127</v>
      </c>
      <c r="AK52" s="155" t="s">
        <v>127</v>
      </c>
      <c r="AL52" s="153" t="s">
        <v>127</v>
      </c>
      <c r="AM52" s="150" t="s">
        <v>127</v>
      </c>
      <c r="AN52" s="161" t="s">
        <v>127</v>
      </c>
      <c r="AO52" s="162" t="s">
        <v>127</v>
      </c>
      <c r="AP52" s="162" t="s">
        <v>127</v>
      </c>
      <c r="AQ52" s="163" t="s">
        <v>127</v>
      </c>
      <c r="AR52" s="169" t="s">
        <v>127</v>
      </c>
      <c r="AS52" s="170" t="s">
        <v>127</v>
      </c>
      <c r="AT52" s="94" t="s">
        <v>200</v>
      </c>
      <c r="AU52" s="94"/>
      <c r="AV52" s="94"/>
      <c r="AW52" s="94"/>
    </row>
    <row r="53" spans="1:77" ht="21" customHeight="1" x14ac:dyDescent="0.4">
      <c r="A53" s="94" t="s">
        <v>46</v>
      </c>
      <c r="B53" s="95" t="s">
        <v>125</v>
      </c>
      <c r="C53" s="81">
        <v>1</v>
      </c>
      <c r="D53" s="10"/>
      <c r="E53" s="10"/>
      <c r="F53" s="10"/>
      <c r="G53" s="79">
        <v>1</v>
      </c>
      <c r="H53" s="79">
        <v>1</v>
      </c>
      <c r="I53" s="11"/>
      <c r="J53" s="10"/>
      <c r="K53" s="10"/>
      <c r="L53" s="10"/>
      <c r="M53" s="10"/>
      <c r="N53" s="10"/>
      <c r="O53" s="10"/>
      <c r="P53" s="11"/>
      <c r="Q53" s="10"/>
      <c r="R53" s="10"/>
      <c r="S53" s="10"/>
      <c r="T53" s="10"/>
      <c r="U53" s="93">
        <v>1</v>
      </c>
      <c r="V53" s="93">
        <v>1</v>
      </c>
      <c r="W53" s="93">
        <v>1</v>
      </c>
      <c r="X53" s="93">
        <v>1</v>
      </c>
      <c r="Y53" s="93">
        <v>1</v>
      </c>
      <c r="Z53" s="93">
        <v>1</v>
      </c>
      <c r="AA53" s="12"/>
      <c r="AB53" s="12"/>
      <c r="AC53" s="12"/>
      <c r="AD53" s="69"/>
      <c r="AE53" s="125" t="s">
        <v>186</v>
      </c>
      <c r="AF53" s="126" t="s">
        <v>127</v>
      </c>
      <c r="AG53" s="127" t="s">
        <v>127</v>
      </c>
      <c r="AH53" s="144" t="s">
        <v>127</v>
      </c>
      <c r="AI53" s="152">
        <f t="shared" si="5"/>
        <v>0</v>
      </c>
      <c r="AJ53" s="155" t="s">
        <v>127</v>
      </c>
      <c r="AK53" s="155" t="s">
        <v>127</v>
      </c>
      <c r="AL53" s="153" t="s">
        <v>127</v>
      </c>
      <c r="AM53" s="150" t="s">
        <v>127</v>
      </c>
      <c r="AN53" s="161" t="s">
        <v>127</v>
      </c>
      <c r="AO53" s="162" t="s">
        <v>127</v>
      </c>
      <c r="AP53" s="162" t="s">
        <v>127</v>
      </c>
      <c r="AQ53" s="163" t="s">
        <v>127</v>
      </c>
      <c r="AR53" s="169" t="s">
        <v>127</v>
      </c>
      <c r="AS53" s="170" t="s">
        <v>127</v>
      </c>
      <c r="AT53" s="94" t="s">
        <v>201</v>
      </c>
      <c r="AU53" s="94"/>
      <c r="AV53" s="94"/>
      <c r="AW53" s="94"/>
    </row>
    <row r="54" spans="1:77" ht="21" customHeight="1" x14ac:dyDescent="0.4">
      <c r="A54" s="94" t="s">
        <v>57</v>
      </c>
      <c r="B54" s="95" t="s">
        <v>126</v>
      </c>
      <c r="C54" s="9"/>
      <c r="D54" s="10"/>
      <c r="E54" s="10"/>
      <c r="F54" s="10"/>
      <c r="G54" s="10"/>
      <c r="H54" s="10"/>
      <c r="I54" s="10"/>
      <c r="J54" s="10"/>
      <c r="K54" s="10"/>
      <c r="L54" s="10"/>
      <c r="M54" s="10"/>
      <c r="N54" s="10"/>
      <c r="O54" s="80">
        <v>1</v>
      </c>
      <c r="P54" s="11"/>
      <c r="Q54" s="10"/>
      <c r="R54" s="10"/>
      <c r="S54" s="10"/>
      <c r="T54" s="10"/>
      <c r="U54" s="93">
        <v>1</v>
      </c>
      <c r="V54" s="93">
        <v>1</v>
      </c>
      <c r="W54" s="93">
        <v>1</v>
      </c>
      <c r="X54" s="93">
        <v>1</v>
      </c>
      <c r="Y54" s="93">
        <v>1</v>
      </c>
      <c r="Z54" s="93">
        <v>1</v>
      </c>
      <c r="AA54" s="12"/>
      <c r="AB54" s="12"/>
      <c r="AC54" s="12"/>
      <c r="AD54" s="69"/>
      <c r="AE54" s="125" t="s">
        <v>183</v>
      </c>
      <c r="AF54" s="126" t="s">
        <v>127</v>
      </c>
      <c r="AG54" s="127" t="s">
        <v>127</v>
      </c>
      <c r="AH54" s="144" t="s">
        <v>127</v>
      </c>
      <c r="AI54" s="152">
        <f t="shared" si="5"/>
        <v>0</v>
      </c>
      <c r="AJ54" s="155" t="s">
        <v>127</v>
      </c>
      <c r="AK54" s="155" t="s">
        <v>127</v>
      </c>
      <c r="AL54" s="153" t="s">
        <v>127</v>
      </c>
      <c r="AM54" s="150" t="s">
        <v>127</v>
      </c>
      <c r="AN54" s="161" t="s">
        <v>127</v>
      </c>
      <c r="AO54" s="162" t="s">
        <v>127</v>
      </c>
      <c r="AP54" s="162" t="s">
        <v>127</v>
      </c>
      <c r="AQ54" s="163" t="s">
        <v>127</v>
      </c>
      <c r="AR54" s="169" t="s">
        <v>127</v>
      </c>
      <c r="AS54" s="170" t="s">
        <v>127</v>
      </c>
      <c r="AT54" s="94" t="s">
        <v>202</v>
      </c>
      <c r="AU54" s="94"/>
      <c r="AV54" s="94"/>
      <c r="AW54" s="94"/>
    </row>
    <row r="55" spans="1:77" ht="21" customHeight="1" x14ac:dyDescent="0.4">
      <c r="A55" s="94" t="s">
        <v>58</v>
      </c>
      <c r="B55" s="95" t="s">
        <v>125</v>
      </c>
      <c r="C55" s="9"/>
      <c r="D55" s="10"/>
      <c r="E55" s="10"/>
      <c r="F55" s="10"/>
      <c r="G55" s="10"/>
      <c r="H55" s="10"/>
      <c r="I55" s="10"/>
      <c r="J55" s="10"/>
      <c r="K55" s="10"/>
      <c r="L55" s="10"/>
      <c r="M55" s="10"/>
      <c r="N55" s="10"/>
      <c r="O55" s="80">
        <v>1</v>
      </c>
      <c r="P55" s="11"/>
      <c r="Q55" s="10"/>
      <c r="R55" s="10"/>
      <c r="S55" s="10"/>
      <c r="T55" s="10"/>
      <c r="U55" s="93">
        <v>1</v>
      </c>
      <c r="V55" s="93">
        <v>1</v>
      </c>
      <c r="W55" s="93">
        <v>1</v>
      </c>
      <c r="X55" s="93">
        <v>1</v>
      </c>
      <c r="Y55" s="93">
        <v>1</v>
      </c>
      <c r="Z55" s="93">
        <v>1</v>
      </c>
      <c r="AA55" s="12"/>
      <c r="AB55" s="12"/>
      <c r="AC55" s="12"/>
      <c r="AD55" s="69"/>
      <c r="AE55" s="125" t="s">
        <v>183</v>
      </c>
      <c r="AF55" s="126" t="s">
        <v>127</v>
      </c>
      <c r="AG55" s="127" t="s">
        <v>127</v>
      </c>
      <c r="AH55" s="144" t="s">
        <v>127</v>
      </c>
      <c r="AI55" s="152">
        <f t="shared" si="5"/>
        <v>0</v>
      </c>
      <c r="AJ55" s="155" t="s">
        <v>127</v>
      </c>
      <c r="AK55" s="155" t="s">
        <v>127</v>
      </c>
      <c r="AL55" s="153" t="s">
        <v>127</v>
      </c>
      <c r="AM55" s="150" t="s">
        <v>127</v>
      </c>
      <c r="AN55" s="161" t="s">
        <v>127</v>
      </c>
      <c r="AO55" s="162" t="s">
        <v>127</v>
      </c>
      <c r="AP55" s="162" t="s">
        <v>127</v>
      </c>
      <c r="AQ55" s="163" t="s">
        <v>127</v>
      </c>
      <c r="AR55" s="169" t="s">
        <v>127</v>
      </c>
      <c r="AS55" s="170" t="s">
        <v>127</v>
      </c>
      <c r="AT55" s="94" t="s">
        <v>206</v>
      </c>
      <c r="AU55" s="94"/>
      <c r="AV55" s="94"/>
      <c r="AW55" s="94"/>
    </row>
    <row r="56" spans="1:77" ht="21" customHeight="1" x14ac:dyDescent="0.4">
      <c r="A56" s="94" t="s">
        <v>55</v>
      </c>
      <c r="B56" s="95" t="s">
        <v>126</v>
      </c>
      <c r="C56" s="81">
        <v>1</v>
      </c>
      <c r="D56" s="10"/>
      <c r="E56" s="10"/>
      <c r="F56" s="10"/>
      <c r="G56" s="10"/>
      <c r="H56" s="10"/>
      <c r="I56" s="10"/>
      <c r="J56" s="10"/>
      <c r="K56" s="10"/>
      <c r="L56" s="10"/>
      <c r="M56" s="10"/>
      <c r="N56" s="11"/>
      <c r="O56" s="10"/>
      <c r="P56" s="11"/>
      <c r="Q56" s="10"/>
      <c r="R56" s="10"/>
      <c r="S56" s="10"/>
      <c r="T56" s="10"/>
      <c r="U56" s="93">
        <v>1</v>
      </c>
      <c r="V56" s="93">
        <v>1</v>
      </c>
      <c r="W56" s="93">
        <v>1</v>
      </c>
      <c r="X56" s="93">
        <v>1</v>
      </c>
      <c r="Y56" s="93">
        <v>1</v>
      </c>
      <c r="Z56" s="93">
        <v>1</v>
      </c>
      <c r="AA56" s="12"/>
      <c r="AB56" s="12"/>
      <c r="AC56" s="12"/>
      <c r="AD56" s="69"/>
      <c r="AE56" s="125" t="s">
        <v>204</v>
      </c>
      <c r="AF56" s="126">
        <v>20000000</v>
      </c>
      <c r="AG56" s="127" t="s">
        <v>127</v>
      </c>
      <c r="AH56" s="144" t="s">
        <v>127</v>
      </c>
      <c r="AI56" s="152">
        <f t="shared" si="5"/>
        <v>0</v>
      </c>
      <c r="AJ56" s="155" t="s">
        <v>127</v>
      </c>
      <c r="AK56" s="155" t="s">
        <v>127</v>
      </c>
      <c r="AL56" s="153" t="s">
        <v>127</v>
      </c>
      <c r="AM56" s="150" t="s">
        <v>127</v>
      </c>
      <c r="AN56" s="161" t="s">
        <v>127</v>
      </c>
      <c r="AO56" s="162" t="s">
        <v>127</v>
      </c>
      <c r="AP56" s="162" t="s">
        <v>127</v>
      </c>
      <c r="AQ56" s="163" t="s">
        <v>127</v>
      </c>
      <c r="AR56" s="169" t="s">
        <v>127</v>
      </c>
      <c r="AS56" s="170" t="s">
        <v>127</v>
      </c>
      <c r="AT56" s="94" t="s">
        <v>203</v>
      </c>
      <c r="AU56" s="94"/>
      <c r="AV56" s="94"/>
      <c r="AW56" s="94"/>
    </row>
    <row r="57" spans="1:77" ht="21" customHeight="1" thickBot="1" x14ac:dyDescent="0.45">
      <c r="A57" s="94" t="s">
        <v>56</v>
      </c>
      <c r="B57" s="95" t="s">
        <v>126</v>
      </c>
      <c r="C57" s="83">
        <v>1</v>
      </c>
      <c r="D57" s="74"/>
      <c r="E57" s="74"/>
      <c r="F57" s="74"/>
      <c r="G57" s="74"/>
      <c r="H57" s="74"/>
      <c r="I57" s="74"/>
      <c r="J57" s="74"/>
      <c r="K57" s="74"/>
      <c r="L57" s="74"/>
      <c r="M57" s="74"/>
      <c r="N57" s="75"/>
      <c r="O57" s="74"/>
      <c r="P57" s="193"/>
      <c r="Q57" s="194"/>
      <c r="R57" s="194"/>
      <c r="S57" s="194"/>
      <c r="T57" s="194"/>
      <c r="U57" s="93">
        <v>1</v>
      </c>
      <c r="V57" s="93">
        <v>1</v>
      </c>
      <c r="W57" s="93">
        <v>1</v>
      </c>
      <c r="X57" s="93">
        <v>1</v>
      </c>
      <c r="Y57" s="93">
        <v>1</v>
      </c>
      <c r="Z57" s="93">
        <v>1</v>
      </c>
      <c r="AA57" s="68"/>
      <c r="AB57" s="68"/>
      <c r="AC57" s="68"/>
      <c r="AD57" s="76"/>
      <c r="AE57" s="140" t="s">
        <v>184</v>
      </c>
      <c r="AF57" s="128">
        <v>3000000</v>
      </c>
      <c r="AG57" s="132" t="s">
        <v>127</v>
      </c>
      <c r="AH57" s="156" t="s">
        <v>127</v>
      </c>
      <c r="AI57" s="157">
        <f t="shared" si="5"/>
        <v>0</v>
      </c>
      <c r="AJ57" s="158" t="s">
        <v>127</v>
      </c>
      <c r="AK57" s="158" t="s">
        <v>127</v>
      </c>
      <c r="AL57" s="159" t="s">
        <v>127</v>
      </c>
      <c r="AM57" s="160" t="s">
        <v>127</v>
      </c>
      <c r="AN57" s="172" t="s">
        <v>127</v>
      </c>
      <c r="AO57" s="173" t="s">
        <v>127</v>
      </c>
      <c r="AP57" s="173" t="s">
        <v>127</v>
      </c>
      <c r="AQ57" s="174" t="s">
        <v>127</v>
      </c>
      <c r="AR57" s="175" t="s">
        <v>127</v>
      </c>
      <c r="AS57" s="176" t="s">
        <v>127</v>
      </c>
      <c r="AT57" s="94" t="s">
        <v>205</v>
      </c>
      <c r="AU57" s="94"/>
      <c r="AV57" s="94"/>
      <c r="AW57" s="94"/>
    </row>
    <row r="58" spans="1:77" s="36" customFormat="1" ht="21" customHeight="1" thickTop="1" x14ac:dyDescent="0.3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BQ58" s="54"/>
      <c r="BR58" s="54"/>
      <c r="BS58" s="54"/>
      <c r="BT58" s="54"/>
      <c r="BU58" s="54"/>
      <c r="BV58" s="54"/>
      <c r="BW58" s="54"/>
      <c r="BX58" s="54"/>
      <c r="BY58" s="54"/>
    </row>
    <row r="59" spans="1:77" ht="21" customHeight="1" thickBot="1" x14ac:dyDescent="0.4">
      <c r="B59"/>
      <c r="C59"/>
      <c r="D59"/>
      <c r="E59"/>
      <c r="F59"/>
      <c r="G59"/>
      <c r="H59"/>
      <c r="I59"/>
      <c r="J59"/>
      <c r="K59"/>
      <c r="L59"/>
      <c r="M59"/>
      <c r="N59"/>
      <c r="O59"/>
      <c r="P59"/>
      <c r="Q59"/>
      <c r="R59"/>
      <c r="S59"/>
      <c r="T59"/>
      <c r="U59"/>
      <c r="V59"/>
      <c r="W59"/>
      <c r="X59"/>
      <c r="Y59"/>
      <c r="Z59"/>
      <c r="AA59"/>
      <c r="AB59"/>
      <c r="AC59"/>
      <c r="AD59"/>
      <c r="AF59"/>
      <c r="AG59"/>
      <c r="AH59"/>
      <c r="AI59"/>
      <c r="AJ59"/>
      <c r="AK59"/>
      <c r="AL59"/>
      <c r="AM59"/>
    </row>
    <row r="60" spans="1:77" ht="30" customHeight="1" thickTop="1" x14ac:dyDescent="0.35">
      <c r="A60" s="8"/>
      <c r="B60" s="22"/>
      <c r="C60" s="98" t="str">
        <f t="shared" ref="C60:AS60" si="6">C2</f>
        <v>Fund</v>
      </c>
      <c r="D60" s="99" t="str">
        <f t="shared" si="6"/>
        <v>Senior</v>
      </c>
      <c r="E60" s="99" t="str">
        <f t="shared" si="6"/>
        <v>Junior</v>
      </c>
      <c r="F60" s="99" t="str">
        <f t="shared" si="6"/>
        <v>Gap</v>
      </c>
      <c r="G60" s="99" t="str">
        <f t="shared" si="6"/>
        <v>Equity</v>
      </c>
      <c r="H60" s="99" t="str">
        <f t="shared" si="6"/>
        <v xml:space="preserve"> Collat. Enhmt</v>
      </c>
      <c r="I60" s="99" t="str">
        <f t="shared" si="6"/>
        <v>Credit Enhcmt</v>
      </c>
      <c r="J60" s="100" t="str">
        <f t="shared" si="6"/>
        <v>Tax</v>
      </c>
      <c r="K60" s="101" t="str">
        <f t="shared" si="6"/>
        <v>Down payment</v>
      </c>
      <c r="L60" s="99" t="str">
        <f t="shared" si="6"/>
        <v>Rent / Mortgage</v>
      </c>
      <c r="M60" s="99" t="str">
        <f t="shared" si="6"/>
        <v>Construction</v>
      </c>
      <c r="N60" s="99" t="str">
        <f t="shared" si="6"/>
        <v>Rehab</v>
      </c>
      <c r="O60" s="100" t="str">
        <f t="shared" si="6"/>
        <v>Energy</v>
      </c>
      <c r="P60" s="101" t="str">
        <f t="shared" si="6"/>
        <v>Veterans</v>
      </c>
      <c r="Q60" s="99" t="str">
        <f t="shared" si="6"/>
        <v>Senior</v>
      </c>
      <c r="R60" s="99" t="str">
        <f t="shared" si="6"/>
        <v>Disabled</v>
      </c>
      <c r="S60" s="99" t="str">
        <f t="shared" si="6"/>
        <v>Supportive</v>
      </c>
      <c r="T60" s="100" t="str">
        <f t="shared" si="6"/>
        <v>Mental Health</v>
      </c>
      <c r="U60" s="102">
        <f t="shared" si="6"/>
        <v>0.3</v>
      </c>
      <c r="V60" s="103">
        <f t="shared" si="6"/>
        <v>0.4</v>
      </c>
      <c r="W60" s="103">
        <f t="shared" si="6"/>
        <v>0.5</v>
      </c>
      <c r="X60" s="103">
        <f t="shared" si="6"/>
        <v>0.6</v>
      </c>
      <c r="Y60" s="103">
        <f t="shared" si="6"/>
        <v>0.7</v>
      </c>
      <c r="Z60" s="103">
        <f t="shared" si="6"/>
        <v>0.8</v>
      </c>
      <c r="AA60" s="103">
        <f t="shared" si="6"/>
        <v>0.9</v>
      </c>
      <c r="AB60" s="103">
        <f t="shared" si="6"/>
        <v>1</v>
      </c>
      <c r="AC60" s="103">
        <f t="shared" si="6"/>
        <v>1.1000000000000001</v>
      </c>
      <c r="AD60" s="104">
        <f t="shared" si="6"/>
        <v>1.2</v>
      </c>
      <c r="AF60" s="177" t="str">
        <f t="shared" si="6"/>
        <v>Regional Fund Max</v>
      </c>
      <c r="AG60" s="178" t="str">
        <f t="shared" si="6"/>
        <v>Project Max</v>
      </c>
      <c r="AH60" s="179" t="str">
        <f t="shared" si="6"/>
        <v>7-County 2018 Annual Awarded</v>
      </c>
      <c r="AI60" s="180" t="str">
        <f t="shared" si="6"/>
        <v>Total Units</v>
      </c>
      <c r="AJ60" s="181" t="str">
        <f t="shared" si="6"/>
        <v>New Units</v>
      </c>
      <c r="AK60" s="181" t="str">
        <f t="shared" si="6"/>
        <v>Rehab Units</v>
      </c>
      <c r="AL60" s="181" t="str">
        <f t="shared" si="6"/>
        <v>Assisted/Supported Units</v>
      </c>
      <c r="AM60" s="181" t="str">
        <f t="shared" si="6"/>
        <v>Blight Removal</v>
      </c>
      <c r="AN60" s="101" t="str">
        <f t="shared" si="6"/>
        <v>2018 Declined</v>
      </c>
      <c r="AO60" s="99" t="str">
        <f t="shared" si="6"/>
        <v>2018 New Units</v>
      </c>
      <c r="AP60" s="99" t="str">
        <f t="shared" si="6"/>
        <v>2018 Rehab Units</v>
      </c>
      <c r="AQ60" s="99" t="str">
        <f t="shared" si="6"/>
        <v>2018 Mixed</v>
      </c>
      <c r="AR60" s="101" t="str">
        <f t="shared" si="6"/>
        <v>Region</v>
      </c>
      <c r="AS60" s="100" t="str">
        <f t="shared" si="6"/>
        <v>State</v>
      </c>
    </row>
    <row r="61" spans="1:77" ht="21" customHeight="1" thickBot="1" x14ac:dyDescent="0.45">
      <c r="A61" s="86" t="s">
        <v>60</v>
      </c>
      <c r="B61" s="15"/>
      <c r="C61" s="87">
        <f t="shared" ref="C61:AF61" si="7">SUM(C3:C59)</f>
        <v>16</v>
      </c>
      <c r="D61" s="88">
        <f t="shared" si="7"/>
        <v>6</v>
      </c>
      <c r="E61" s="88">
        <f t="shared" si="7"/>
        <v>13</v>
      </c>
      <c r="F61" s="88">
        <f t="shared" si="7"/>
        <v>13</v>
      </c>
      <c r="G61" s="88">
        <f t="shared" si="7"/>
        <v>11</v>
      </c>
      <c r="H61" s="88">
        <f t="shared" si="7"/>
        <v>3</v>
      </c>
      <c r="I61" s="88">
        <f t="shared" si="7"/>
        <v>3</v>
      </c>
      <c r="J61" s="88">
        <f t="shared" si="7"/>
        <v>3</v>
      </c>
      <c r="K61" s="89">
        <f t="shared" si="7"/>
        <v>4</v>
      </c>
      <c r="L61" s="88">
        <f t="shared" si="7"/>
        <v>2</v>
      </c>
      <c r="M61" s="88">
        <f t="shared" si="7"/>
        <v>12</v>
      </c>
      <c r="N61" s="88">
        <f t="shared" si="7"/>
        <v>9</v>
      </c>
      <c r="O61" s="90">
        <f t="shared" si="7"/>
        <v>3</v>
      </c>
      <c r="P61" s="89">
        <f t="shared" si="7"/>
        <v>5</v>
      </c>
      <c r="Q61" s="88">
        <f t="shared" si="7"/>
        <v>10</v>
      </c>
      <c r="R61" s="88">
        <f t="shared" si="7"/>
        <v>8</v>
      </c>
      <c r="S61" s="88">
        <f t="shared" si="7"/>
        <v>11</v>
      </c>
      <c r="T61" s="90">
        <f t="shared" si="7"/>
        <v>4</v>
      </c>
      <c r="U61" s="91">
        <f t="shared" si="7"/>
        <v>55</v>
      </c>
      <c r="V61" s="91">
        <f t="shared" si="7"/>
        <v>54</v>
      </c>
      <c r="W61" s="91">
        <f t="shared" si="7"/>
        <v>54</v>
      </c>
      <c r="X61" s="91">
        <f t="shared" si="7"/>
        <v>48</v>
      </c>
      <c r="Y61" s="91">
        <f t="shared" si="7"/>
        <v>41</v>
      </c>
      <c r="Z61" s="91">
        <f t="shared" si="7"/>
        <v>41</v>
      </c>
      <c r="AA61" s="91">
        <f t="shared" si="7"/>
        <v>19</v>
      </c>
      <c r="AB61" s="91">
        <f t="shared" si="7"/>
        <v>19</v>
      </c>
      <c r="AC61" s="91">
        <f t="shared" si="7"/>
        <v>17</v>
      </c>
      <c r="AD61" s="92">
        <f t="shared" si="7"/>
        <v>15</v>
      </c>
      <c r="AF61" s="182">
        <f t="shared" si="7"/>
        <v>633494472.97000003</v>
      </c>
      <c r="AG61" s="183">
        <f>AVERAGE(AG3:AG59)</f>
        <v>803295.13043478259</v>
      </c>
      <c r="AH61" s="184">
        <f t="shared" ref="AH61:AQ61" si="8">SUM(AH3:AH59)</f>
        <v>239500470.66</v>
      </c>
      <c r="AI61" s="185">
        <f>SUM(AI3:AI59)</f>
        <v>7581</v>
      </c>
      <c r="AJ61" s="186">
        <f t="shared" si="8"/>
        <v>4708</v>
      </c>
      <c r="AK61" s="186">
        <f t="shared" si="8"/>
        <v>2930</v>
      </c>
      <c r="AL61" s="186">
        <f t="shared" si="8"/>
        <v>457</v>
      </c>
      <c r="AM61" s="186">
        <f t="shared" si="8"/>
        <v>3262</v>
      </c>
      <c r="AN61" s="187">
        <f t="shared" si="8"/>
        <v>5070322</v>
      </c>
      <c r="AO61" s="188">
        <f t="shared" si="8"/>
        <v>184</v>
      </c>
      <c r="AP61" s="188">
        <f t="shared" si="8"/>
        <v>243</v>
      </c>
      <c r="AQ61" s="188">
        <f t="shared" si="8"/>
        <v>0</v>
      </c>
      <c r="AR61" s="189">
        <f>AVERAGE(AR3:AR59)</f>
        <v>0.5</v>
      </c>
      <c r="AS61" s="190">
        <f>AVERAGE(AS3:AS59)</f>
        <v>0.5</v>
      </c>
    </row>
    <row r="62" spans="1:77" ht="21" customHeight="1" thickTop="1" x14ac:dyDescent="0.4">
      <c r="C62" s="4"/>
      <c r="D62" s="4"/>
      <c r="E62" s="4"/>
      <c r="F62" s="4"/>
      <c r="G62" s="4"/>
      <c r="H62" s="4"/>
      <c r="I62" s="4"/>
      <c r="J62" s="4"/>
      <c r="K62" s="4"/>
      <c r="L62" s="4"/>
      <c r="M62" s="4"/>
      <c r="N62" s="4"/>
      <c r="O62" s="4"/>
      <c r="P62" s="5"/>
      <c r="Q62" s="4"/>
      <c r="R62" s="4"/>
      <c r="S62" s="4"/>
      <c r="T62" s="4"/>
    </row>
    <row r="63" spans="1:77" ht="21" customHeight="1" x14ac:dyDescent="0.4">
      <c r="C63" s="4"/>
      <c r="D63" s="4"/>
      <c r="E63" s="4"/>
      <c r="F63" s="4"/>
      <c r="G63" s="4"/>
      <c r="H63" s="4"/>
      <c r="I63" s="4"/>
      <c r="J63" s="4"/>
      <c r="K63" s="4"/>
      <c r="L63" s="4"/>
      <c r="M63" s="4"/>
      <c r="N63" s="4"/>
      <c r="O63" s="4"/>
      <c r="P63" s="5"/>
      <c r="Q63" s="4"/>
      <c r="R63" s="4"/>
      <c r="S63" s="4"/>
      <c r="T63" s="4"/>
    </row>
    <row r="64" spans="1:77" ht="21" customHeight="1" x14ac:dyDescent="0.4">
      <c r="C64" s="4"/>
      <c r="D64" s="4"/>
      <c r="E64" s="4"/>
      <c r="F64" s="4"/>
      <c r="G64" s="4"/>
      <c r="H64" s="4"/>
      <c r="I64" s="4"/>
      <c r="J64" s="4"/>
      <c r="K64" s="4"/>
      <c r="L64" s="4"/>
      <c r="M64" s="4"/>
      <c r="N64" s="4"/>
      <c r="O64" s="4"/>
      <c r="P64" s="5"/>
      <c r="Q64" s="4"/>
      <c r="R64" s="4"/>
      <c r="S64" s="4"/>
      <c r="T64" s="4"/>
    </row>
    <row r="65" spans="3:20" ht="21" customHeight="1" x14ac:dyDescent="0.4">
      <c r="C65" s="4"/>
      <c r="D65" s="4"/>
      <c r="E65" s="4"/>
      <c r="F65" s="4"/>
      <c r="G65" s="4"/>
      <c r="H65" s="4"/>
      <c r="I65" s="4"/>
      <c r="J65" s="4"/>
      <c r="K65" s="4"/>
      <c r="L65" s="4"/>
      <c r="M65" s="4"/>
      <c r="N65" s="4"/>
      <c r="O65" s="4"/>
      <c r="P65" s="5"/>
      <c r="Q65" s="4"/>
      <c r="R65" s="4"/>
      <c r="S65" s="4"/>
      <c r="T65" s="4"/>
    </row>
    <row r="66" spans="3:20" ht="21" customHeight="1" x14ac:dyDescent="0.4">
      <c r="C66" s="4"/>
      <c r="D66" s="4"/>
      <c r="E66" s="4"/>
      <c r="F66" s="4"/>
      <c r="G66" s="4"/>
      <c r="H66" s="4"/>
      <c r="I66" s="4"/>
      <c r="J66" s="4"/>
      <c r="K66" s="4"/>
      <c r="L66" s="4"/>
      <c r="M66" s="4"/>
      <c r="N66" s="4"/>
      <c r="O66" s="4"/>
      <c r="P66" s="5"/>
      <c r="Q66" s="4"/>
      <c r="R66" s="4"/>
      <c r="S66" s="4"/>
      <c r="T66" s="4"/>
    </row>
    <row r="67" spans="3:20" ht="21" customHeight="1" x14ac:dyDescent="0.4">
      <c r="C67" s="4"/>
      <c r="D67" s="4"/>
      <c r="E67" s="4"/>
      <c r="F67" s="4"/>
      <c r="G67" s="4"/>
      <c r="H67" s="4"/>
      <c r="I67" s="4"/>
      <c r="J67" s="4"/>
      <c r="K67" s="4"/>
      <c r="L67" s="4"/>
      <c r="M67" s="4"/>
      <c r="N67" s="4"/>
      <c r="O67" s="4"/>
      <c r="P67" s="5"/>
      <c r="Q67" s="4"/>
      <c r="R67" s="4"/>
      <c r="S67" s="4"/>
      <c r="T67" s="4"/>
    </row>
    <row r="68" spans="3:20" ht="21" customHeight="1" x14ac:dyDescent="0.4">
      <c r="C68" s="4"/>
      <c r="D68" s="4"/>
      <c r="E68" s="4"/>
      <c r="F68" s="4"/>
      <c r="G68" s="4"/>
      <c r="H68" s="4"/>
      <c r="I68" s="4"/>
      <c r="J68" s="4"/>
      <c r="K68" s="4"/>
      <c r="L68" s="4"/>
      <c r="M68" s="4"/>
      <c r="N68" s="4"/>
      <c r="O68" s="4"/>
      <c r="P68" s="5"/>
      <c r="Q68" s="4"/>
      <c r="R68" s="4"/>
      <c r="S68" s="4"/>
      <c r="T68" s="4"/>
    </row>
    <row r="69" spans="3:20" ht="21" customHeight="1" x14ac:dyDescent="0.4">
      <c r="C69" s="4"/>
      <c r="D69" s="4"/>
      <c r="E69" s="4"/>
      <c r="F69" s="4"/>
      <c r="G69" s="4"/>
      <c r="H69" s="4"/>
      <c r="I69" s="4"/>
      <c r="J69" s="4"/>
      <c r="K69" s="4"/>
      <c r="L69" s="4"/>
      <c r="M69" s="4"/>
      <c r="N69" s="4"/>
      <c r="O69" s="4"/>
      <c r="P69" s="5"/>
      <c r="Q69" s="4"/>
      <c r="R69" s="4"/>
      <c r="S69" s="4"/>
      <c r="T69" s="4"/>
    </row>
    <row r="70" spans="3:20" ht="21" customHeight="1" x14ac:dyDescent="0.4">
      <c r="C70" s="4"/>
      <c r="D70" s="4"/>
      <c r="E70" s="4"/>
      <c r="F70" s="4"/>
      <c r="G70" s="4"/>
      <c r="H70" s="4"/>
      <c r="I70" s="4"/>
      <c r="J70" s="4"/>
      <c r="K70" s="4"/>
      <c r="L70" s="4"/>
      <c r="M70" s="4"/>
      <c r="N70" s="4"/>
      <c r="O70" s="4"/>
      <c r="P70" s="5"/>
      <c r="Q70" s="4"/>
      <c r="R70" s="4"/>
      <c r="S70" s="4"/>
      <c r="T70" s="4"/>
    </row>
    <row r="71" spans="3:20" ht="21" customHeight="1" x14ac:dyDescent="0.4">
      <c r="C71" s="4"/>
      <c r="D71" s="4"/>
      <c r="E71" s="4"/>
      <c r="F71" s="4"/>
      <c r="G71" s="4"/>
      <c r="H71" s="4"/>
      <c r="I71" s="4"/>
      <c r="J71" s="4"/>
      <c r="K71" s="4"/>
      <c r="L71" s="4"/>
      <c r="M71" s="4"/>
      <c r="N71" s="4"/>
      <c r="O71" s="4"/>
      <c r="P71" s="5"/>
      <c r="Q71" s="4"/>
      <c r="R71" s="4"/>
      <c r="S71" s="4"/>
      <c r="T71" s="4"/>
    </row>
    <row r="72" spans="3:20" ht="21" customHeight="1" x14ac:dyDescent="0.4">
      <c r="C72" s="4"/>
      <c r="D72" s="4"/>
      <c r="E72" s="4"/>
      <c r="F72" s="4"/>
      <c r="G72" s="4"/>
      <c r="H72" s="4"/>
      <c r="I72" s="4"/>
      <c r="J72" s="4"/>
      <c r="K72" s="4"/>
      <c r="L72" s="4"/>
      <c r="M72" s="4"/>
      <c r="N72" s="4"/>
      <c r="O72" s="4"/>
      <c r="P72" s="5"/>
      <c r="Q72" s="4"/>
      <c r="R72" s="4"/>
      <c r="S72" s="4"/>
      <c r="T72" s="4"/>
    </row>
    <row r="73" spans="3:20" ht="21" customHeight="1" x14ac:dyDescent="0.4">
      <c r="C73" s="4"/>
      <c r="D73" s="4"/>
      <c r="E73" s="4"/>
      <c r="F73" s="4"/>
      <c r="G73" s="4"/>
      <c r="H73" s="4"/>
      <c r="I73" s="4"/>
      <c r="J73" s="4"/>
      <c r="K73" s="4"/>
      <c r="L73" s="4"/>
      <c r="M73" s="4"/>
      <c r="N73" s="4"/>
      <c r="O73" s="4"/>
      <c r="P73" s="5"/>
      <c r="Q73" s="4"/>
      <c r="R73" s="4"/>
      <c r="S73" s="4"/>
      <c r="T73" s="4"/>
    </row>
    <row r="74" spans="3:20" ht="21" customHeight="1" x14ac:dyDescent="0.4">
      <c r="C74" s="4"/>
      <c r="D74" s="4"/>
      <c r="E74" s="4"/>
      <c r="F74" s="4"/>
      <c r="G74" s="4"/>
      <c r="H74" s="4"/>
      <c r="I74" s="4"/>
      <c r="J74" s="4"/>
      <c r="K74" s="4"/>
      <c r="L74" s="4"/>
      <c r="M74" s="4"/>
      <c r="N74" s="4"/>
      <c r="O74" s="4"/>
      <c r="P74" s="5"/>
      <c r="Q74" s="4"/>
      <c r="R74" s="4"/>
      <c r="S74" s="4"/>
      <c r="T74" s="4"/>
    </row>
    <row r="75" spans="3:20" ht="21" customHeight="1" x14ac:dyDescent="0.4">
      <c r="C75" s="4"/>
      <c r="D75" s="4"/>
      <c r="E75" s="4"/>
      <c r="F75" s="4"/>
      <c r="G75" s="4"/>
      <c r="H75" s="4"/>
      <c r="I75" s="4"/>
      <c r="J75" s="4"/>
      <c r="K75" s="4"/>
      <c r="L75" s="4"/>
      <c r="M75" s="4"/>
      <c r="N75" s="4"/>
      <c r="O75" s="4"/>
      <c r="P75" s="5"/>
      <c r="Q75" s="4"/>
      <c r="R75" s="4"/>
      <c r="S75" s="4"/>
      <c r="T75" s="4"/>
    </row>
    <row r="76" spans="3:20" ht="21" customHeight="1" x14ac:dyDescent="0.4">
      <c r="C76" s="4"/>
      <c r="D76" s="4"/>
      <c r="E76" s="4"/>
      <c r="F76" s="4"/>
      <c r="G76" s="4"/>
      <c r="H76" s="4"/>
      <c r="I76" s="4"/>
      <c r="J76" s="4"/>
      <c r="K76" s="4"/>
      <c r="L76" s="4"/>
      <c r="M76" s="4"/>
      <c r="N76" s="4"/>
      <c r="O76" s="4"/>
      <c r="P76" s="5"/>
      <c r="Q76" s="4"/>
      <c r="R76" s="4"/>
      <c r="S76" s="4"/>
      <c r="T76" s="4"/>
    </row>
    <row r="77" spans="3:20" ht="21" customHeight="1" x14ac:dyDescent="0.4">
      <c r="C77" s="4"/>
      <c r="D77" s="4"/>
      <c r="E77" s="4"/>
      <c r="F77" s="4"/>
      <c r="G77" s="4"/>
      <c r="H77" s="4"/>
      <c r="I77" s="4"/>
      <c r="J77" s="4"/>
      <c r="K77" s="4"/>
      <c r="L77" s="4"/>
      <c r="M77" s="4"/>
      <c r="N77" s="4"/>
      <c r="O77" s="4"/>
      <c r="P77" s="5"/>
      <c r="Q77" s="4"/>
      <c r="R77" s="4"/>
      <c r="S77" s="4"/>
      <c r="T77" s="4"/>
    </row>
    <row r="78" spans="3:20" ht="21" customHeight="1" x14ac:dyDescent="0.4">
      <c r="C78" s="4"/>
      <c r="D78" s="4"/>
      <c r="E78" s="4"/>
      <c r="F78" s="4"/>
      <c r="G78" s="4"/>
      <c r="H78" s="4"/>
      <c r="I78" s="4"/>
      <c r="J78" s="4"/>
      <c r="K78" s="4"/>
      <c r="L78" s="4"/>
      <c r="M78" s="4"/>
      <c r="N78" s="4"/>
      <c r="O78" s="4"/>
      <c r="P78" s="5"/>
      <c r="Q78" s="4"/>
      <c r="R78" s="4"/>
      <c r="S78" s="4"/>
      <c r="T78" s="4"/>
    </row>
    <row r="79" spans="3:20" ht="21" customHeight="1" x14ac:dyDescent="0.4">
      <c r="C79" s="4"/>
      <c r="D79" s="4"/>
      <c r="E79" s="4"/>
      <c r="F79" s="4"/>
      <c r="G79" s="4"/>
      <c r="H79" s="4"/>
      <c r="I79" s="4"/>
      <c r="J79" s="4"/>
      <c r="K79" s="4"/>
      <c r="L79" s="4"/>
      <c r="M79" s="4"/>
      <c r="N79" s="4"/>
      <c r="O79" s="4"/>
      <c r="P79" s="5"/>
      <c r="Q79" s="4"/>
      <c r="R79" s="4"/>
      <c r="S79" s="4"/>
      <c r="T79" s="4"/>
    </row>
    <row r="80" spans="3:20" ht="21" customHeight="1" x14ac:dyDescent="0.4">
      <c r="C80" s="4"/>
      <c r="D80" s="4"/>
      <c r="E80" s="4"/>
      <c r="F80" s="4"/>
      <c r="G80" s="4"/>
      <c r="H80" s="4"/>
      <c r="I80" s="4"/>
      <c r="J80" s="4"/>
      <c r="K80" s="4"/>
      <c r="L80" s="4"/>
      <c r="M80" s="4"/>
      <c r="N80" s="4"/>
      <c r="O80" s="4"/>
      <c r="P80" s="5"/>
      <c r="Q80" s="4"/>
      <c r="R80" s="4"/>
      <c r="S80" s="4"/>
      <c r="T80" s="4"/>
    </row>
    <row r="81" spans="3:20" ht="21" customHeight="1" x14ac:dyDescent="0.4">
      <c r="C81" s="4"/>
      <c r="D81" s="4"/>
      <c r="E81" s="4"/>
      <c r="F81" s="4"/>
      <c r="G81" s="4"/>
      <c r="H81" s="4"/>
      <c r="I81" s="4"/>
      <c r="J81" s="4"/>
      <c r="K81" s="4"/>
      <c r="L81" s="4"/>
      <c r="M81" s="4"/>
      <c r="N81" s="4"/>
      <c r="O81" s="4"/>
      <c r="P81" s="5"/>
      <c r="Q81" s="4"/>
      <c r="R81" s="4"/>
      <c r="S81" s="4"/>
      <c r="T81" s="4"/>
    </row>
    <row r="82" spans="3:20" ht="21" customHeight="1" x14ac:dyDescent="0.4">
      <c r="C82" s="4"/>
      <c r="D82" s="4"/>
      <c r="E82" s="4"/>
      <c r="F82" s="4"/>
      <c r="G82" s="4"/>
      <c r="H82" s="4"/>
      <c r="I82" s="4"/>
      <c r="J82" s="4"/>
      <c r="K82" s="4"/>
      <c r="L82" s="4"/>
      <c r="M82" s="4"/>
      <c r="N82" s="4"/>
      <c r="O82" s="4"/>
      <c r="P82" s="5"/>
      <c r="Q82" s="4"/>
      <c r="R82" s="4"/>
      <c r="S82" s="4"/>
      <c r="T82" s="4"/>
    </row>
    <row r="83" spans="3:20" ht="21" customHeight="1" x14ac:dyDescent="0.4">
      <c r="C83" s="4"/>
      <c r="D83" s="4"/>
      <c r="E83" s="4"/>
      <c r="F83" s="4"/>
      <c r="G83" s="4"/>
      <c r="H83" s="4"/>
      <c r="I83" s="4"/>
      <c r="J83" s="4"/>
      <c r="K83" s="4"/>
      <c r="L83" s="4"/>
      <c r="M83" s="4"/>
      <c r="N83" s="4"/>
      <c r="O83" s="4"/>
      <c r="P83" s="5"/>
      <c r="Q83" s="4"/>
      <c r="R83" s="4"/>
      <c r="S83" s="4"/>
      <c r="T83" s="4"/>
    </row>
    <row r="84" spans="3:20" ht="21" customHeight="1" x14ac:dyDescent="0.4">
      <c r="C84" s="6"/>
      <c r="D84" s="6"/>
      <c r="E84" s="6"/>
      <c r="F84" s="6"/>
      <c r="G84" s="6"/>
      <c r="H84" s="6"/>
      <c r="I84" s="6"/>
      <c r="J84" s="6"/>
      <c r="K84" s="6"/>
      <c r="L84" s="6"/>
      <c r="M84" s="6"/>
      <c r="N84" s="6"/>
      <c r="O84" s="6"/>
      <c r="P84" s="7"/>
      <c r="Q84" s="6"/>
      <c r="R84" s="6"/>
      <c r="S84" s="6"/>
      <c r="T84" s="6"/>
    </row>
    <row r="85" spans="3:20" ht="21" customHeight="1" x14ac:dyDescent="0.4">
      <c r="C85" s="6"/>
      <c r="D85" s="6"/>
      <c r="E85" s="6"/>
      <c r="F85" s="6"/>
      <c r="G85" s="6"/>
      <c r="H85" s="6"/>
      <c r="I85" s="6"/>
      <c r="J85" s="6"/>
      <c r="K85" s="6"/>
      <c r="L85" s="6"/>
      <c r="M85" s="6"/>
      <c r="N85" s="6"/>
      <c r="O85" s="6"/>
      <c r="P85" s="7"/>
      <c r="Q85" s="6"/>
      <c r="R85" s="6"/>
      <c r="S85" s="6"/>
      <c r="T85" s="6"/>
    </row>
    <row r="86" spans="3:20" ht="21" customHeight="1" x14ac:dyDescent="0.4">
      <c r="C86" s="6"/>
      <c r="D86" s="6"/>
      <c r="E86" s="6"/>
      <c r="F86" s="6"/>
      <c r="G86" s="6"/>
      <c r="H86" s="6"/>
      <c r="I86" s="6"/>
      <c r="J86" s="6"/>
      <c r="K86" s="6"/>
      <c r="L86" s="6"/>
      <c r="M86" s="6"/>
      <c r="N86" s="6"/>
      <c r="O86" s="6"/>
      <c r="P86" s="7"/>
      <c r="Q86" s="6"/>
      <c r="R86" s="6"/>
      <c r="S86" s="6"/>
      <c r="T86" s="6"/>
    </row>
    <row r="87" spans="3:20" ht="21" customHeight="1" x14ac:dyDescent="0.4">
      <c r="C87" s="6"/>
      <c r="D87" s="6"/>
      <c r="E87" s="6"/>
      <c r="F87" s="6"/>
      <c r="G87" s="6"/>
      <c r="H87" s="6"/>
      <c r="I87" s="6"/>
      <c r="J87" s="6"/>
      <c r="K87" s="6"/>
      <c r="L87" s="6"/>
      <c r="M87" s="6"/>
      <c r="N87" s="6"/>
      <c r="O87" s="6"/>
      <c r="P87" s="7"/>
      <c r="Q87" s="6"/>
      <c r="R87" s="6"/>
      <c r="S87" s="6"/>
      <c r="T87" s="6"/>
    </row>
    <row r="88" spans="3:20" ht="21" customHeight="1" x14ac:dyDescent="0.4">
      <c r="C88" s="6"/>
      <c r="D88" s="6"/>
      <c r="E88" s="6"/>
      <c r="F88" s="6"/>
      <c r="G88" s="6"/>
      <c r="H88" s="6"/>
      <c r="I88" s="6"/>
      <c r="J88" s="6"/>
      <c r="K88" s="6"/>
      <c r="L88" s="6"/>
      <c r="M88" s="6"/>
      <c r="N88" s="6"/>
      <c r="O88" s="6"/>
      <c r="P88" s="7"/>
      <c r="Q88" s="6"/>
      <c r="R88" s="6"/>
      <c r="S88" s="6"/>
      <c r="T88" s="6"/>
    </row>
    <row r="89" spans="3:20" ht="21" customHeight="1" x14ac:dyDescent="0.4">
      <c r="C89" s="6"/>
      <c r="D89" s="6"/>
      <c r="E89" s="6"/>
      <c r="F89" s="6"/>
      <c r="G89" s="6"/>
      <c r="H89" s="6"/>
      <c r="I89" s="6"/>
      <c r="J89" s="6"/>
      <c r="K89" s="6"/>
      <c r="L89" s="6"/>
      <c r="M89" s="6"/>
      <c r="N89" s="6"/>
      <c r="O89" s="6"/>
      <c r="P89" s="7"/>
      <c r="Q89" s="6"/>
      <c r="R89" s="6"/>
      <c r="S89" s="6"/>
      <c r="T89" s="6"/>
    </row>
    <row r="90" spans="3:20" ht="21" customHeight="1" x14ac:dyDescent="0.4">
      <c r="C90" s="6"/>
      <c r="D90" s="6"/>
      <c r="E90" s="6"/>
      <c r="F90" s="6"/>
      <c r="G90" s="6"/>
      <c r="H90" s="6"/>
      <c r="I90" s="6"/>
      <c r="J90" s="6"/>
      <c r="K90" s="6"/>
      <c r="L90" s="6"/>
      <c r="M90" s="6"/>
      <c r="N90" s="6"/>
      <c r="O90" s="6"/>
      <c r="P90" s="7"/>
      <c r="Q90" s="6"/>
      <c r="R90" s="6"/>
      <c r="S90" s="6"/>
      <c r="T90" s="6"/>
    </row>
  </sheetData>
  <autoFilter ref="A2:AT57"/>
  <mergeCells count="8">
    <mergeCell ref="AH1:AK1"/>
    <mergeCell ref="AN1:AQ1"/>
    <mergeCell ref="AR1:AS1"/>
    <mergeCell ref="C1:J1"/>
    <mergeCell ref="K1:O1"/>
    <mergeCell ref="P1:T1"/>
    <mergeCell ref="U1:AD1"/>
    <mergeCell ref="AE1:AG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workbookViewId="0">
      <selection activeCell="B12" sqref="B12"/>
    </sheetView>
  </sheetViews>
  <sheetFormatPr defaultRowHeight="14.15" x14ac:dyDescent="0.35"/>
  <cols>
    <col min="1" max="1" width="19.5" customWidth="1"/>
    <col min="2" max="2" width="23.5703125" customWidth="1"/>
    <col min="3" max="3" width="34.28515625" customWidth="1"/>
  </cols>
  <sheetData>
    <row r="3" spans="1:3" x14ac:dyDescent="0.35">
      <c r="A3" s="195" t="s">
        <v>207</v>
      </c>
      <c r="B3" s="195" t="s">
        <v>209</v>
      </c>
      <c r="C3" s="195" t="s">
        <v>210</v>
      </c>
    </row>
    <row r="4" spans="1:3" x14ac:dyDescent="0.35">
      <c r="A4" s="198" t="s">
        <v>183</v>
      </c>
      <c r="B4" s="199">
        <v>192945639</v>
      </c>
      <c r="C4" s="199">
        <v>176746121</v>
      </c>
    </row>
    <row r="5" spans="1:3" x14ac:dyDescent="0.35">
      <c r="A5" s="198" t="s">
        <v>184</v>
      </c>
      <c r="B5" s="199">
        <v>61445234.969999999</v>
      </c>
      <c r="C5" s="199">
        <v>4890299.66</v>
      </c>
    </row>
    <row r="6" spans="1:3" x14ac:dyDescent="0.35">
      <c r="A6" s="198" t="s">
        <v>185</v>
      </c>
      <c r="B6" s="199">
        <v>125329514</v>
      </c>
      <c r="C6" s="199">
        <v>36558996</v>
      </c>
    </row>
    <row r="7" spans="1:3" x14ac:dyDescent="0.35">
      <c r="A7" s="198" t="s">
        <v>204</v>
      </c>
      <c r="B7" s="199">
        <v>20000000</v>
      </c>
      <c r="C7" s="199">
        <v>0</v>
      </c>
    </row>
    <row r="8" spans="1:3" x14ac:dyDescent="0.35">
      <c r="A8" s="198" t="s">
        <v>186</v>
      </c>
      <c r="B8" s="199">
        <v>233774085</v>
      </c>
      <c r="C8" s="199">
        <v>21305054</v>
      </c>
    </row>
    <row r="9" spans="1:3" x14ac:dyDescent="0.35">
      <c r="A9" s="196" t="s">
        <v>208</v>
      </c>
      <c r="B9" s="197">
        <v>633494472.97000003</v>
      </c>
      <c r="C9" s="197">
        <v>239500470.66</v>
      </c>
    </row>
    <row r="12" spans="1:3" x14ac:dyDescent="0.35">
      <c r="B12" s="200">
        <f>SUM(B4:B6,GETPIVOTDATA("Sum of Regional Fund Max",$A$3,"Fund Geography","Ohio"))</f>
        <v>613494472.97000003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B1" sqref="B1"/>
    </sheetView>
  </sheetViews>
  <sheetFormatPr defaultRowHeight="14.15" x14ac:dyDescent="0.35"/>
  <sheetData>
    <row r="1" spans="1:3" x14ac:dyDescent="0.35">
      <c r="A1" t="s">
        <v>93</v>
      </c>
    </row>
    <row r="2" spans="1:3" x14ac:dyDescent="0.35">
      <c r="A2" t="s">
        <v>92</v>
      </c>
      <c r="B2" t="s">
        <v>91</v>
      </c>
      <c r="C2" t="s">
        <v>90</v>
      </c>
    </row>
    <row r="3" spans="1:3" x14ac:dyDescent="0.35">
      <c r="A3">
        <v>40.054122999999997</v>
      </c>
      <c r="B3">
        <v>-82.399866000000003</v>
      </c>
      <c r="C3" t="s">
        <v>89</v>
      </c>
    </row>
    <row r="4" spans="1:3" x14ac:dyDescent="0.35">
      <c r="A4">
        <v>40.095030999999999</v>
      </c>
      <c r="B4">
        <v>-82.441832000000005</v>
      </c>
      <c r="C4" t="s">
        <v>88</v>
      </c>
    </row>
    <row r="5" spans="1:3" x14ac:dyDescent="0.35">
      <c r="A5">
        <v>39.898282999999999</v>
      </c>
      <c r="B5">
        <v>-82.542592999999997</v>
      </c>
      <c r="C5" t="s">
        <v>87</v>
      </c>
    </row>
    <row r="6" spans="1:3" x14ac:dyDescent="0.35">
      <c r="A6">
        <v>39.7149</v>
      </c>
      <c r="B6">
        <v>-82.564357000000001</v>
      </c>
      <c r="C6" t="s">
        <v>86</v>
      </c>
    </row>
    <row r="7" spans="1:3" x14ac:dyDescent="0.35">
      <c r="A7">
        <v>39.712418</v>
      </c>
      <c r="B7">
        <v>-82.605530999999999</v>
      </c>
      <c r="C7" t="s">
        <v>85</v>
      </c>
    </row>
    <row r="8" spans="1:3" x14ac:dyDescent="0.35">
      <c r="A8">
        <v>39.974519000000001</v>
      </c>
      <c r="B8">
        <v>-82.888784000000001</v>
      </c>
      <c r="C8" t="s">
        <v>84</v>
      </c>
    </row>
    <row r="9" spans="1:3" x14ac:dyDescent="0.35">
      <c r="A9">
        <v>39.974119999999999</v>
      </c>
      <c r="B9">
        <v>-82.889480000000006</v>
      </c>
      <c r="C9" t="s">
        <v>83</v>
      </c>
    </row>
    <row r="10" spans="1:3" x14ac:dyDescent="0.35">
      <c r="A10">
        <v>39.947026000000001</v>
      </c>
      <c r="B10">
        <v>-82.934737999999996</v>
      </c>
      <c r="C10" t="s">
        <v>82</v>
      </c>
    </row>
    <row r="11" spans="1:3" x14ac:dyDescent="0.35">
      <c r="A11">
        <v>40.036143000000003</v>
      </c>
      <c r="B11">
        <v>-82.950344999999999</v>
      </c>
      <c r="C11" t="s">
        <v>81</v>
      </c>
    </row>
    <row r="12" spans="1:3" x14ac:dyDescent="0.35">
      <c r="A12">
        <v>39.943480000000001</v>
      </c>
      <c r="B12">
        <v>-82.966570000000004</v>
      </c>
      <c r="C12" t="s">
        <v>80</v>
      </c>
    </row>
    <row r="13" spans="1:3" x14ac:dyDescent="0.35">
      <c r="A13">
        <v>39.973069000000002</v>
      </c>
      <c r="B13">
        <v>-82.968074999999999</v>
      </c>
      <c r="C13" t="s">
        <v>79</v>
      </c>
    </row>
    <row r="14" spans="1:3" x14ac:dyDescent="0.35">
      <c r="A14">
        <v>39.976900000000001</v>
      </c>
      <c r="B14">
        <v>-82.977785999999995</v>
      </c>
      <c r="C14" t="s">
        <v>78</v>
      </c>
    </row>
    <row r="15" spans="1:3" x14ac:dyDescent="0.35">
      <c r="A15">
        <v>40.089801999999999</v>
      </c>
      <c r="B15">
        <v>-82.994718000000006</v>
      </c>
      <c r="C15" t="s">
        <v>77</v>
      </c>
    </row>
    <row r="16" spans="1:3" x14ac:dyDescent="0.35">
      <c r="A16">
        <v>39.96125</v>
      </c>
      <c r="B16">
        <v>-82.996160000000003</v>
      </c>
      <c r="C16" t="s">
        <v>76</v>
      </c>
    </row>
    <row r="17" spans="1:3" x14ac:dyDescent="0.35">
      <c r="A17">
        <v>39.965800000000002</v>
      </c>
      <c r="B17">
        <v>-83.005099999999999</v>
      </c>
      <c r="C17" t="s">
        <v>75</v>
      </c>
    </row>
    <row r="18" spans="1:3" x14ac:dyDescent="0.35">
      <c r="A18">
        <v>40.017409999999998</v>
      </c>
      <c r="B18">
        <v>-83.006619999999998</v>
      </c>
      <c r="C18" t="s">
        <v>74</v>
      </c>
    </row>
    <row r="19" spans="1:3" x14ac:dyDescent="0.35">
      <c r="A19">
        <v>39.946919999999999</v>
      </c>
      <c r="B19">
        <v>-83.017669999999995</v>
      </c>
      <c r="C19" t="s">
        <v>73</v>
      </c>
    </row>
    <row r="20" spans="1:3" x14ac:dyDescent="0.35">
      <c r="A20">
        <v>39.873233999999997</v>
      </c>
      <c r="B20">
        <v>-83.038139999999999</v>
      </c>
      <c r="C20" t="s">
        <v>72</v>
      </c>
    </row>
    <row r="21" spans="1:3" x14ac:dyDescent="0.35">
      <c r="A21">
        <v>39.950366000000002</v>
      </c>
      <c r="B21">
        <v>-83.040654000000004</v>
      </c>
      <c r="C21" t="s">
        <v>71</v>
      </c>
    </row>
    <row r="22" spans="1:3" x14ac:dyDescent="0.35">
      <c r="A22">
        <v>39.971899999999998</v>
      </c>
      <c r="B22">
        <v>-83.048500000000004</v>
      </c>
      <c r="C22" t="s">
        <v>70</v>
      </c>
    </row>
    <row r="23" spans="1:3" x14ac:dyDescent="0.35">
      <c r="A23">
        <v>40.021769999999997</v>
      </c>
      <c r="B23">
        <v>-83.057025999999993</v>
      </c>
      <c r="C23" t="s">
        <v>69</v>
      </c>
    </row>
    <row r="24" spans="1:3" x14ac:dyDescent="0.35">
      <c r="A24">
        <v>39.92389</v>
      </c>
      <c r="B24">
        <v>-83.058539999999994</v>
      </c>
      <c r="C24" t="s">
        <v>68</v>
      </c>
    </row>
    <row r="25" spans="1:3" x14ac:dyDescent="0.35">
      <c r="A25">
        <v>39.959378999999998</v>
      </c>
      <c r="B25">
        <v>-83.062438</v>
      </c>
      <c r="C25" t="s">
        <v>67</v>
      </c>
    </row>
    <row r="26" spans="1:3" x14ac:dyDescent="0.35">
      <c r="A26">
        <v>40.285600000000002</v>
      </c>
      <c r="B26">
        <v>-83.067899999999995</v>
      </c>
      <c r="C26" t="s">
        <v>66</v>
      </c>
    </row>
    <row r="27" spans="1:3" x14ac:dyDescent="0.35">
      <c r="A27">
        <v>39.898367999999998</v>
      </c>
      <c r="B27">
        <v>-83.077928999999997</v>
      </c>
      <c r="C27" t="s">
        <v>65</v>
      </c>
    </row>
    <row r="28" spans="1:3" x14ac:dyDescent="0.35">
      <c r="A28">
        <v>39.944496999999998</v>
      </c>
      <c r="B28">
        <v>-83.097775999999996</v>
      </c>
      <c r="C28" t="s">
        <v>64</v>
      </c>
    </row>
    <row r="29" spans="1:3" x14ac:dyDescent="0.35">
      <c r="A29">
        <v>40.227670000000003</v>
      </c>
      <c r="B29">
        <v>-83.366010000000003</v>
      </c>
      <c r="C29" t="s">
        <v>63</v>
      </c>
    </row>
    <row r="30" spans="1:3" x14ac:dyDescent="0.35">
      <c r="A30">
        <v>39.895319999999998</v>
      </c>
      <c r="B30">
        <v>-83.445040000000006</v>
      </c>
      <c r="C30" t="s">
        <v>62</v>
      </c>
    </row>
    <row r="31" spans="1:3" x14ac:dyDescent="0.35">
      <c r="A31">
        <v>39.877003000000002</v>
      </c>
      <c r="B31">
        <v>-83.455315999999996</v>
      </c>
      <c r="C31"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E9"/>
    </sheetView>
  </sheetViews>
  <sheetFormatPr defaultRowHeight="14.15" x14ac:dyDescent="0.35"/>
  <cols>
    <col min="1" max="1" width="14.92578125" customWidth="1"/>
    <col min="2" max="2" width="15.28515625" style="1" customWidth="1"/>
    <col min="4" max="4" width="15.28515625" style="1" customWidth="1"/>
  </cols>
  <sheetData>
    <row r="1" spans="1:6" x14ac:dyDescent="0.35">
      <c r="B1" s="1" t="s">
        <v>144</v>
      </c>
      <c r="C1" t="s">
        <v>143</v>
      </c>
      <c r="D1" s="1" t="s">
        <v>145</v>
      </c>
      <c r="E1" t="s">
        <v>143</v>
      </c>
      <c r="F1" s="1"/>
    </row>
    <row r="2" spans="1:6" s="36" customFormat="1" x14ac:dyDescent="0.35">
      <c r="A2" s="36" t="s">
        <v>146</v>
      </c>
      <c r="B2" s="1">
        <v>0</v>
      </c>
      <c r="C2" s="36">
        <v>0</v>
      </c>
      <c r="D2" s="1">
        <v>15000</v>
      </c>
      <c r="E2" s="36">
        <v>3</v>
      </c>
    </row>
    <row r="3" spans="1:6" s="36" customFormat="1" x14ac:dyDescent="0.35">
      <c r="A3" s="36" t="s">
        <v>147</v>
      </c>
      <c r="B3" s="1">
        <v>0</v>
      </c>
      <c r="C3" s="36">
        <v>0</v>
      </c>
      <c r="D3" s="1">
        <v>73751</v>
      </c>
      <c r="E3" s="36">
        <v>15</v>
      </c>
    </row>
    <row r="4" spans="1:6" x14ac:dyDescent="0.35">
      <c r="A4" t="s">
        <v>148</v>
      </c>
      <c r="B4" s="1">
        <v>1500000</v>
      </c>
      <c r="C4">
        <v>102</v>
      </c>
      <c r="D4" s="1">
        <v>301981</v>
      </c>
      <c r="E4">
        <v>61</v>
      </c>
    </row>
    <row r="5" spans="1:6" x14ac:dyDescent="0.35">
      <c r="A5" t="s">
        <v>149</v>
      </c>
      <c r="B5" s="1">
        <v>0</v>
      </c>
      <c r="C5">
        <v>0</v>
      </c>
      <c r="D5" s="1">
        <v>239992</v>
      </c>
      <c r="E5">
        <v>48</v>
      </c>
    </row>
    <row r="6" spans="1:6" x14ac:dyDescent="0.35">
      <c r="A6" t="s">
        <v>150</v>
      </c>
      <c r="B6" s="1">
        <v>0</v>
      </c>
      <c r="C6">
        <v>0</v>
      </c>
      <c r="D6" s="1">
        <v>10000</v>
      </c>
      <c r="E6">
        <v>2</v>
      </c>
    </row>
    <row r="7" spans="1:6" x14ac:dyDescent="0.35">
      <c r="A7" t="s">
        <v>151</v>
      </c>
      <c r="B7" s="1">
        <v>0</v>
      </c>
      <c r="C7">
        <v>0</v>
      </c>
      <c r="D7" s="1">
        <v>10000</v>
      </c>
      <c r="E7">
        <v>2</v>
      </c>
    </row>
    <row r="8" spans="1:6" x14ac:dyDescent="0.35">
      <c r="A8" t="s">
        <v>152</v>
      </c>
      <c r="B8" s="1">
        <v>0</v>
      </c>
      <c r="C8">
        <v>0</v>
      </c>
      <c r="D8" s="1">
        <v>30000</v>
      </c>
      <c r="E8">
        <v>6</v>
      </c>
    </row>
    <row r="9" spans="1:6" x14ac:dyDescent="0.35">
      <c r="B9" s="1">
        <f>SUM(B2:B8)</f>
        <v>1500000</v>
      </c>
      <c r="C9" s="42">
        <f t="shared" ref="C9:E9" si="0">SUM(C2:C8)</f>
        <v>102</v>
      </c>
      <c r="D9" s="1">
        <f t="shared" si="0"/>
        <v>680724</v>
      </c>
      <c r="E9" s="42">
        <f t="shared" si="0"/>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9" sqref="C9"/>
    </sheetView>
  </sheetViews>
  <sheetFormatPr defaultRowHeight="14.15" x14ac:dyDescent="0.35"/>
  <cols>
    <col min="3" max="3" width="14.28515625" customWidth="1"/>
  </cols>
  <sheetData>
    <row r="1" spans="1:3" x14ac:dyDescent="0.35">
      <c r="B1" t="s">
        <v>156</v>
      </c>
      <c r="C1" t="s">
        <v>157</v>
      </c>
    </row>
    <row r="2" spans="1:3" s="36" customFormat="1" x14ac:dyDescent="0.35">
      <c r="A2" s="36" t="s">
        <v>146</v>
      </c>
      <c r="B2" s="36">
        <v>0</v>
      </c>
      <c r="C2" s="1">
        <v>0</v>
      </c>
    </row>
    <row r="3" spans="1:3" x14ac:dyDescent="0.35">
      <c r="A3" t="s">
        <v>147</v>
      </c>
      <c r="B3">
        <v>5</v>
      </c>
      <c r="C3" s="1">
        <v>93053</v>
      </c>
    </row>
    <row r="4" spans="1:3" x14ac:dyDescent="0.35">
      <c r="A4" t="s">
        <v>148</v>
      </c>
      <c r="B4">
        <v>232</v>
      </c>
      <c r="C4" s="1">
        <v>3474032</v>
      </c>
    </row>
    <row r="5" spans="1:3" x14ac:dyDescent="0.35">
      <c r="A5" t="s">
        <v>149</v>
      </c>
      <c r="B5">
        <v>28</v>
      </c>
      <c r="C5" s="1">
        <v>377763</v>
      </c>
    </row>
    <row r="6" spans="1:3" x14ac:dyDescent="0.35">
      <c r="A6" t="s">
        <v>155</v>
      </c>
      <c r="B6">
        <v>0</v>
      </c>
      <c r="C6" s="1">
        <v>0</v>
      </c>
    </row>
    <row r="7" spans="1:3" x14ac:dyDescent="0.35">
      <c r="A7" t="s">
        <v>151</v>
      </c>
      <c r="B7">
        <v>0</v>
      </c>
      <c r="C7" s="1">
        <v>0</v>
      </c>
    </row>
    <row r="8" spans="1:3" x14ac:dyDescent="0.35">
      <c r="A8" t="s">
        <v>152</v>
      </c>
      <c r="B8">
        <v>0</v>
      </c>
      <c r="C8" s="1">
        <v>0</v>
      </c>
    </row>
    <row r="9" spans="1:3" x14ac:dyDescent="0.35">
      <c r="B9" s="43">
        <f>SUM(B2:B8)</f>
        <v>265</v>
      </c>
      <c r="C9" s="34">
        <f>SUM(C2:C8)</f>
        <v>3944848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672A6373B5654C8D60E5D7FDE48475" ma:contentTypeVersion="12" ma:contentTypeDescription="Create a new document." ma:contentTypeScope="" ma:versionID="00fd8231cfe26cf14db24b0b5a2e4d94">
  <xsd:schema xmlns:xsd="http://www.w3.org/2001/XMLSchema" xmlns:xs="http://www.w3.org/2001/XMLSchema" xmlns:p="http://schemas.microsoft.com/office/2006/metadata/properties" xmlns:ns2="251b5a1c-541f-4f73-9d19-6524b02e9c97" xmlns:ns3="b0708306-f919-4cbd-a8a2-2eed4faf1ca0" targetNamespace="http://schemas.microsoft.com/office/2006/metadata/properties" ma:root="true" ma:fieldsID="ca20725219fe2abaa3dbdffa97ccf972" ns2:_="" ns3:_="">
    <xsd:import namespace="251b5a1c-541f-4f73-9d19-6524b02e9c97"/>
    <xsd:import namespace="b0708306-f919-4cbd-a8a2-2eed4faf1c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b5a1c-541f-4f73-9d19-6524b02e9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708306-f919-4cbd-a8a2-2eed4faf1c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7BF0B-8ABB-4E56-9B49-BBD0F092E9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b5a1c-541f-4f73-9d19-6524b02e9c97"/>
    <ds:schemaRef ds:uri="b0708306-f919-4cbd-a8a2-2eed4faf1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3A6375-B576-4236-AA54-A1E7552EFC1F}">
  <ds:schemaRefs>
    <ds:schemaRef ds:uri="http://schemas.microsoft.com/office/infopath/2007/PartnerControls"/>
    <ds:schemaRef ds:uri="http://www.w3.org/XML/1998/namespace"/>
    <ds:schemaRef ds:uri="http://purl.org/dc/elements/1.1/"/>
    <ds:schemaRef ds:uri="http://purl.org/dc/dcmitype/"/>
    <ds:schemaRef ds:uri="http://schemas.microsoft.com/office/2006/documentManagement/types"/>
    <ds:schemaRef ds:uri="251b5a1c-541f-4f73-9d19-6524b02e9c97"/>
    <ds:schemaRef ds:uri="b0708306-f919-4cbd-a8a2-2eed4faf1ca0"/>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9541DFF-4709-434B-9778-A5D0D5E8C0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Matrix</vt:lpstr>
      <vt:lpstr>TOTALS</vt:lpstr>
      <vt:lpstr>Ohio Housing Trust Fund Awards</vt:lpstr>
      <vt:lpstr>FHLB</vt:lpstr>
      <vt:lpstr>NIP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Anne</dc:creator>
  <cp:lastModifiedBy>Jennifer Noll</cp:lastModifiedBy>
  <cp:lastPrinted>1900-01-01T05:00:00Z</cp:lastPrinted>
  <dcterms:created xsi:type="dcterms:W3CDTF">1900-01-01T05:00:00Z</dcterms:created>
  <dcterms:modified xsi:type="dcterms:W3CDTF">2020-09-01T22:43:39Z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0x01010060672A6373B5654C8D60E5D7FDE48475</vt:lpwstr>
  </property>
</Properties>
</file>